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20730" windowHeight="6225" firstSheet="2" activeTab="2"/>
  </bookViews>
  <sheets>
    <sheet name="Percent Change" sheetId="2" state="hidden" r:id="rId1"/>
    <sheet name="Supplementary" sheetId="3" state="hidden" r:id="rId2"/>
    <sheet name="Historical" sheetId="4" r:id="rId3"/>
    <sheet name="Chart Data" sheetId="5" state="hidden" r:id="rId4"/>
  </sheets>
  <externalReferences>
    <externalReference r:id="rId5"/>
  </externalReferences>
  <definedNames>
    <definedName name="_Fill" hidden="1">#REF!</definedName>
    <definedName name="_xlnm.Print_Area" localSheetId="2">Historical!$A$1:$M$57</definedName>
    <definedName name="_xlnm.Print_Area" localSheetId="0">'Percent Change'!$A$1:$Z$41</definedName>
    <definedName name="_xlnm.Print_Area" localSheetId="1">Supplementary!$A$26:$O$78</definedName>
    <definedName name="TOT_STCK_E">'[1]Supp Table 7'!$Q$55</definedName>
    <definedName name="TOT_STCK_RF">'[1]Supp Table 7'!$O$55</definedName>
    <definedName name="TOT_STCK_Y2">'[1]Supp Table 7'!$I$55</definedName>
    <definedName name="TOT_STCK_Y3">'[1]Supp Table 7'!$K$55</definedName>
  </definedNames>
  <calcPr calcId="145621"/>
</workbook>
</file>

<file path=xl/calcChain.xml><?xml version="1.0" encoding="utf-8"?>
<calcChain xmlns="http://schemas.openxmlformats.org/spreadsheetml/2006/main">
  <c r="E14" i="3" l="1"/>
  <c r="E10" i="3"/>
  <c r="V24" i="2" l="1"/>
  <c r="E21" i="3"/>
  <c r="G21" i="3"/>
  <c r="I21" i="3"/>
  <c r="K21" i="3"/>
  <c r="M21" i="3"/>
  <c r="Q21" i="3"/>
  <c r="Q14" i="3"/>
  <c r="I14" i="3"/>
  <c r="M14" i="3" l="1"/>
  <c r="O14" i="3"/>
  <c r="M6" i="3"/>
  <c r="K6" i="3"/>
  <c r="O6" i="3"/>
  <c r="Q6" i="3"/>
  <c r="P25" i="2" l="1"/>
  <c r="P24" i="2"/>
  <c r="K14" i="3"/>
  <c r="I6" i="3" l="1"/>
  <c r="P35" i="2" l="1"/>
  <c r="P31" i="2"/>
  <c r="J31" i="2" l="1"/>
  <c r="X31" i="2" s="1"/>
  <c r="H31" i="2"/>
  <c r="R31" i="2" l="1"/>
  <c r="T31" i="2" s="1"/>
  <c r="L31" i="2"/>
  <c r="N31" i="2" s="1"/>
  <c r="O21" i="3"/>
  <c r="I4" i="3" l="1"/>
  <c r="M4" i="3" l="1"/>
  <c r="K4" i="3"/>
  <c r="V36" i="2"/>
  <c r="V26" i="2" l="1"/>
  <c r="J35" i="2"/>
  <c r="X35" i="2" s="1"/>
  <c r="H35" i="2"/>
  <c r="J25" i="2"/>
  <c r="X25" i="2" s="1"/>
  <c r="H25" i="2"/>
  <c r="F17" i="5"/>
  <c r="H17" i="5" s="1"/>
  <c r="F18" i="5"/>
  <c r="H18" i="5" s="1"/>
  <c r="G56" i="3"/>
  <c r="G71" i="3"/>
  <c r="I71" i="3"/>
  <c r="H32" i="2"/>
  <c r="H33" i="2"/>
  <c r="H23" i="2"/>
  <c r="H16" i="2"/>
  <c r="H17" i="2"/>
  <c r="H18" i="2"/>
  <c r="H19" i="2"/>
  <c r="J32" i="2"/>
  <c r="X32" i="2" s="1"/>
  <c r="J34" i="2"/>
  <c r="X34" i="2" s="1"/>
  <c r="J30" i="2"/>
  <c r="X30" i="2" s="1"/>
  <c r="J33" i="2"/>
  <c r="X33" i="2" s="1"/>
  <c r="J23" i="2"/>
  <c r="X23" i="2" s="1"/>
  <c r="J16" i="2"/>
  <c r="X16" i="2" s="1"/>
  <c r="J18" i="2"/>
  <c r="X18" i="2" s="1"/>
  <c r="J19" i="2"/>
  <c r="X19" i="2" s="1"/>
  <c r="J11" i="2"/>
  <c r="X11" i="2" s="1"/>
  <c r="P33" i="2"/>
  <c r="H39" i="2"/>
  <c r="X39" i="2" s="1"/>
  <c r="Z39" i="2" s="1"/>
  <c r="V21" i="2"/>
  <c r="J17" i="2"/>
  <c r="X17" i="2" s="1"/>
  <c r="H34" i="2"/>
  <c r="Z34" i="2" s="1"/>
  <c r="H37" i="2"/>
  <c r="X37" i="2" s="1"/>
  <c r="Z37" i="2" s="1"/>
  <c r="V38" i="2"/>
  <c r="V13" i="2"/>
  <c r="J37" i="2"/>
  <c r="P16" i="2"/>
  <c r="P17" i="2"/>
  <c r="P18" i="2"/>
  <c r="P19" i="2"/>
  <c r="J39" i="2"/>
  <c r="P39" i="2"/>
  <c r="P14" i="2"/>
  <c r="P9" i="2"/>
  <c r="P11" i="2"/>
  <c r="P12" i="2"/>
  <c r="P23" i="2"/>
  <c r="P34" i="2"/>
  <c r="P30" i="2"/>
  <c r="P32" i="2"/>
  <c r="P37" i="2"/>
  <c r="B19" i="5"/>
  <c r="F19" i="5"/>
  <c r="H19" i="5" s="1"/>
  <c r="B18" i="5"/>
  <c r="F15" i="5"/>
  <c r="H15" i="5" s="1"/>
  <c r="F14" i="5"/>
  <c r="H14" i="5" s="1"/>
  <c r="F13" i="5"/>
  <c r="H13" i="5" s="1"/>
  <c r="F12" i="5"/>
  <c r="H12" i="5" s="1"/>
  <c r="F11" i="5"/>
  <c r="H11" i="5" s="1"/>
  <c r="F10" i="5"/>
  <c r="H10" i="5" s="1"/>
  <c r="F9" i="5"/>
  <c r="H9" i="5" s="1"/>
  <c r="F8" i="5"/>
  <c r="H8" i="5" s="1"/>
  <c r="F7" i="5"/>
  <c r="H7" i="5" s="1"/>
  <c r="F16" i="5"/>
  <c r="H16" i="5" s="1"/>
  <c r="B16" i="5"/>
  <c r="B15" i="5"/>
  <c r="B17" i="5"/>
  <c r="B21" i="5"/>
  <c r="F21" i="5"/>
  <c r="H21" i="5" s="1"/>
  <c r="B20" i="5"/>
  <c r="F20" i="5"/>
  <c r="H20" i="5" s="1"/>
  <c r="E16" i="3"/>
  <c r="Z25" i="2" l="1"/>
  <c r="B7" i="5"/>
  <c r="Z33" i="2"/>
  <c r="Z35" i="2"/>
  <c r="Z19" i="2"/>
  <c r="Z23" i="2"/>
  <c r="L39" i="2"/>
  <c r="H24" i="2"/>
  <c r="H26" i="2" s="1"/>
  <c r="B8" i="5"/>
  <c r="D17" i="5"/>
  <c r="J24" i="2"/>
  <c r="Q13" i="3"/>
  <c r="K64" i="3"/>
  <c r="P36" i="2"/>
  <c r="P38" i="2" s="1"/>
  <c r="H30" i="2"/>
  <c r="H36" i="2" s="1"/>
  <c r="H38" i="2" s="1"/>
  <c r="K13" i="3"/>
  <c r="M13" i="3"/>
  <c r="I13" i="3"/>
  <c r="L37" i="2"/>
  <c r="N37" i="2" s="1"/>
  <c r="P26" i="2"/>
  <c r="L25" i="2"/>
  <c r="N25" i="2" s="1"/>
  <c r="R25" i="2"/>
  <c r="T25" i="2" s="1"/>
  <c r="R35" i="2"/>
  <c r="T35" i="2" s="1"/>
  <c r="L35" i="2"/>
  <c r="N35" i="2" s="1"/>
  <c r="R37" i="2"/>
  <c r="T37" i="2" s="1"/>
  <c r="M71" i="3"/>
  <c r="R39" i="2"/>
  <c r="T39" i="2" s="1"/>
  <c r="J14" i="2"/>
  <c r="X14" i="2" s="1"/>
  <c r="Z17" i="2"/>
  <c r="L17" i="2"/>
  <c r="N17" i="2" s="1"/>
  <c r="R19" i="2"/>
  <c r="T19" i="2" s="1"/>
  <c r="J9" i="2"/>
  <c r="X9" i="2" s="1"/>
  <c r="I40" i="3"/>
  <c r="R30" i="2"/>
  <c r="T30" i="2" s="1"/>
  <c r="R11" i="2"/>
  <c r="T11" i="2" s="1"/>
  <c r="R16" i="2"/>
  <c r="T16" i="2" s="1"/>
  <c r="V27" i="2"/>
  <c r="V40" i="2" s="1"/>
  <c r="R32" i="2"/>
  <c r="T32" i="2" s="1"/>
  <c r="J21" i="2"/>
  <c r="R18" i="2"/>
  <c r="T18" i="2" s="1"/>
  <c r="L23" i="2"/>
  <c r="L34" i="2"/>
  <c r="N34" i="2" s="1"/>
  <c r="R34" i="2"/>
  <c r="T34" i="2" s="1"/>
  <c r="Z16" i="2"/>
  <c r="L16" i="2"/>
  <c r="N16" i="2" s="1"/>
  <c r="O71" i="3"/>
  <c r="O40" i="3"/>
  <c r="D19" i="5"/>
  <c r="P13" i="2"/>
  <c r="L19" i="2"/>
  <c r="N19" i="2" s="1"/>
  <c r="P21" i="2"/>
  <c r="R17" i="2"/>
  <c r="T17" i="2" s="1"/>
  <c r="J36" i="2"/>
  <c r="R33" i="2"/>
  <c r="T33" i="2" s="1"/>
  <c r="R23" i="2"/>
  <c r="E18" i="3"/>
  <c r="Z18" i="2"/>
  <c r="L18" i="2"/>
  <c r="N18" i="2" s="1"/>
  <c r="Z32" i="2"/>
  <c r="L32" i="2"/>
  <c r="N32" i="2" s="1"/>
  <c r="K71" i="3"/>
  <c r="K40" i="3"/>
  <c r="G33" i="3"/>
  <c r="I33" i="3"/>
  <c r="G40" i="3"/>
  <c r="H21" i="2"/>
  <c r="H14" i="2"/>
  <c r="D15" i="5"/>
  <c r="D16" i="5"/>
  <c r="K16" i="5" s="1"/>
  <c r="D18" i="5"/>
  <c r="H11" i="2"/>
  <c r="H12" i="2"/>
  <c r="B14" i="5"/>
  <c r="B9" i="5"/>
  <c r="B10" i="5"/>
  <c r="B11" i="5"/>
  <c r="B13" i="5"/>
  <c r="D20" i="5"/>
  <c r="K20" i="5" s="1"/>
  <c r="D21" i="5"/>
  <c r="L33" i="2"/>
  <c r="K21" i="5" l="1"/>
  <c r="J16" i="5"/>
  <c r="J21" i="5"/>
  <c r="J17" i="5"/>
  <c r="B12" i="5"/>
  <c r="J12" i="5" s="1"/>
  <c r="J20" i="5"/>
  <c r="M7" i="3"/>
  <c r="M34" i="3" s="1"/>
  <c r="K5" i="3"/>
  <c r="O7" i="3"/>
  <c r="O65" i="3" s="1"/>
  <c r="K8" i="3"/>
  <c r="K66" i="3" s="1"/>
  <c r="M8" i="3"/>
  <c r="O4" i="3"/>
  <c r="O62" i="3" s="1"/>
  <c r="M5" i="3"/>
  <c r="K7" i="3"/>
  <c r="I7" i="3"/>
  <c r="I34" i="3" s="1"/>
  <c r="I8" i="3"/>
  <c r="I66" i="3" s="1"/>
  <c r="I5" i="3"/>
  <c r="O13" i="3"/>
  <c r="O16" i="3" s="1"/>
  <c r="Q5" i="3"/>
  <c r="Q4" i="3"/>
  <c r="Q7" i="3"/>
  <c r="J26" i="2"/>
  <c r="X24" i="2"/>
  <c r="X26" i="2" s="1"/>
  <c r="K33" i="3"/>
  <c r="M49" i="3"/>
  <c r="G35" i="3"/>
  <c r="M40" i="3"/>
  <c r="K15" i="5"/>
  <c r="K17" i="5"/>
  <c r="K18" i="5"/>
  <c r="K19" i="5"/>
  <c r="J19" i="5"/>
  <c r="Z30" i="2"/>
  <c r="G48" i="3"/>
  <c r="L30" i="2"/>
  <c r="N30" i="2" s="1"/>
  <c r="X36" i="2"/>
  <c r="Z36" i="2" s="1"/>
  <c r="G64" i="3"/>
  <c r="K49" i="3"/>
  <c r="J12" i="2"/>
  <c r="K62" i="3"/>
  <c r="G62" i="3"/>
  <c r="G50" i="3"/>
  <c r="T23" i="2"/>
  <c r="N23" i="2"/>
  <c r="M16" i="3"/>
  <c r="R9" i="2"/>
  <c r="T9" i="2" s="1"/>
  <c r="I70" i="3"/>
  <c r="R14" i="2"/>
  <c r="T14" i="2" s="1"/>
  <c r="R21" i="2"/>
  <c r="T21" i="2" s="1"/>
  <c r="L21" i="2"/>
  <c r="N21" i="2" s="1"/>
  <c r="X21" i="2"/>
  <c r="Z21" i="2" s="1"/>
  <c r="K39" i="3"/>
  <c r="K70" i="3"/>
  <c r="O64" i="3"/>
  <c r="O33" i="3"/>
  <c r="J38" i="2"/>
  <c r="R36" i="2"/>
  <c r="M64" i="3"/>
  <c r="M33" i="3"/>
  <c r="O49" i="3"/>
  <c r="H9" i="2"/>
  <c r="Z14" i="2"/>
  <c r="L14" i="2"/>
  <c r="N14" i="2" s="1"/>
  <c r="I64" i="3"/>
  <c r="I49" i="3"/>
  <c r="G49" i="3"/>
  <c r="K16" i="3"/>
  <c r="G16" i="3"/>
  <c r="G55" i="3"/>
  <c r="G70" i="3"/>
  <c r="G39" i="3"/>
  <c r="J13" i="5"/>
  <c r="D13" i="5"/>
  <c r="K13" i="5" s="1"/>
  <c r="N33" i="2"/>
  <c r="J10" i="5"/>
  <c r="D10" i="5"/>
  <c r="K10" i="5" s="1"/>
  <c r="J8" i="5"/>
  <c r="D8" i="5"/>
  <c r="K8" i="5" s="1"/>
  <c r="D7" i="5"/>
  <c r="K7" i="5" s="1"/>
  <c r="J7" i="5"/>
  <c r="J14" i="5"/>
  <c r="D14" i="5"/>
  <c r="K14" i="5" s="1"/>
  <c r="R24" i="2"/>
  <c r="R26" i="2" s="1"/>
  <c r="L24" i="2"/>
  <c r="L26" i="2" s="1"/>
  <c r="J18" i="5"/>
  <c r="J11" i="5"/>
  <c r="D11" i="5"/>
  <c r="K11" i="5" s="1"/>
  <c r="J9" i="5"/>
  <c r="D9" i="5"/>
  <c r="K9" i="5" s="1"/>
  <c r="L11" i="2"/>
  <c r="H13" i="2"/>
  <c r="J15" i="5"/>
  <c r="D12" i="5" l="1"/>
  <c r="K12" i="5" s="1"/>
  <c r="F31" i="5"/>
  <c r="H31" i="5" s="1"/>
  <c r="B31" i="5"/>
  <c r="I35" i="3"/>
  <c r="O31" i="3"/>
  <c r="O39" i="3"/>
  <c r="O70" i="3"/>
  <c r="O5" i="3"/>
  <c r="O48" i="3" s="1"/>
  <c r="O8" i="3"/>
  <c r="O35" i="3" s="1"/>
  <c r="F28" i="5"/>
  <c r="H28" i="5" s="1"/>
  <c r="F29" i="5"/>
  <c r="H29" i="5" s="1"/>
  <c r="L12" i="2"/>
  <c r="N12" i="2" s="1"/>
  <c r="X12" i="2"/>
  <c r="Z12" i="2" s="1"/>
  <c r="Q8" i="3"/>
  <c r="G31" i="3"/>
  <c r="I51" i="3"/>
  <c r="G66" i="3"/>
  <c r="I55" i="3"/>
  <c r="G63" i="3"/>
  <c r="G51" i="3"/>
  <c r="G32" i="3"/>
  <c r="B27" i="5"/>
  <c r="D27" i="5" s="1"/>
  <c r="K31" i="3"/>
  <c r="K35" i="3"/>
  <c r="I50" i="3"/>
  <c r="G65" i="3"/>
  <c r="K50" i="3"/>
  <c r="I48" i="3"/>
  <c r="G47" i="3"/>
  <c r="K51" i="3"/>
  <c r="L36" i="2"/>
  <c r="N36" i="2" s="1"/>
  <c r="O34" i="3"/>
  <c r="I16" i="3"/>
  <c r="I72" i="3" s="1"/>
  <c r="J13" i="2"/>
  <c r="J27" i="2" s="1"/>
  <c r="J40" i="2" s="1"/>
  <c r="I65" i="3"/>
  <c r="M65" i="3"/>
  <c r="G10" i="3"/>
  <c r="G36" i="3" s="1"/>
  <c r="O55" i="3"/>
  <c r="G34" i="3"/>
  <c r="M70" i="3"/>
  <c r="R12" i="2"/>
  <c r="T12" i="2" s="1"/>
  <c r="I32" i="3"/>
  <c r="I63" i="3"/>
  <c r="K65" i="3"/>
  <c r="M55" i="3"/>
  <c r="M39" i="3"/>
  <c r="K55" i="3"/>
  <c r="F24" i="5"/>
  <c r="H24" i="5" s="1"/>
  <c r="F25" i="5"/>
  <c r="H25" i="5" s="1"/>
  <c r="F22" i="5"/>
  <c r="H22" i="5" s="1"/>
  <c r="F23" i="5"/>
  <c r="H23" i="5" s="1"/>
  <c r="F26" i="5"/>
  <c r="H26" i="5" s="1"/>
  <c r="F27" i="5"/>
  <c r="H27" i="5" s="1"/>
  <c r="X38" i="2"/>
  <c r="Z38" i="2" s="1"/>
  <c r="I39" i="3"/>
  <c r="O50" i="3"/>
  <c r="K34" i="3"/>
  <c r="M50" i="3"/>
  <c r="O41" i="3"/>
  <c r="O72" i="3"/>
  <c r="K41" i="3"/>
  <c r="K72" i="3"/>
  <c r="M62" i="3"/>
  <c r="O47" i="3"/>
  <c r="M31" i="3"/>
  <c r="M47" i="3"/>
  <c r="M41" i="3"/>
  <c r="M57" i="3"/>
  <c r="O57" i="3"/>
  <c r="M72" i="3"/>
  <c r="G72" i="3"/>
  <c r="G41" i="3"/>
  <c r="G57" i="3"/>
  <c r="Z9" i="2"/>
  <c r="L9" i="2"/>
  <c r="N9" i="2" s="1"/>
  <c r="H27" i="2"/>
  <c r="H40" i="2" s="1"/>
  <c r="N11" i="2"/>
  <c r="B24" i="5"/>
  <c r="I62" i="3"/>
  <c r="K47" i="3"/>
  <c r="I31" i="3"/>
  <c r="I10" i="3"/>
  <c r="I47" i="3"/>
  <c r="Z11" i="2"/>
  <c r="B22" i="5"/>
  <c r="N26" i="2"/>
  <c r="N24" i="2"/>
  <c r="T24" i="2"/>
  <c r="K63" i="3"/>
  <c r="K10" i="3"/>
  <c r="K32" i="3"/>
  <c r="K48" i="3"/>
  <c r="Z24" i="2"/>
  <c r="Z26" i="2"/>
  <c r="M66" i="3"/>
  <c r="M51" i="3"/>
  <c r="M35" i="3"/>
  <c r="O32" i="3" l="1"/>
  <c r="L38" i="2"/>
  <c r="N38" i="2" s="1"/>
  <c r="X13" i="2"/>
  <c r="X27" i="2" s="1"/>
  <c r="O10" i="3"/>
  <c r="O67" i="3" s="1"/>
  <c r="D31" i="5"/>
  <c r="K31" i="5" s="1"/>
  <c r="O63" i="3"/>
  <c r="L13" i="2"/>
  <c r="L27" i="2" s="1"/>
  <c r="B29" i="5"/>
  <c r="D29" i="5" s="1"/>
  <c r="B30" i="5"/>
  <c r="D30" i="5" s="1"/>
  <c r="F30" i="5"/>
  <c r="Q48" i="3"/>
  <c r="Q63" i="3"/>
  <c r="Q32" i="3"/>
  <c r="G18" i="3"/>
  <c r="G73" i="3" s="1"/>
  <c r="O66" i="3"/>
  <c r="O51" i="3"/>
  <c r="B28" i="5"/>
  <c r="B23" i="5"/>
  <c r="D23" i="5" s="1"/>
  <c r="R13" i="2"/>
  <c r="R27" i="2" s="1"/>
  <c r="I57" i="3"/>
  <c r="K57" i="3"/>
  <c r="I41" i="3"/>
  <c r="G52" i="3"/>
  <c r="G67" i="3"/>
  <c r="K27" i="5"/>
  <c r="T36" i="2"/>
  <c r="R38" i="2"/>
  <c r="T38" i="2" s="1"/>
  <c r="O18" i="3"/>
  <c r="I36" i="3"/>
  <c r="I52" i="3"/>
  <c r="I67" i="3"/>
  <c r="I18" i="3"/>
  <c r="M32" i="3"/>
  <c r="M48" i="3"/>
  <c r="M63" i="3"/>
  <c r="M10" i="3"/>
  <c r="B25" i="5"/>
  <c r="B26" i="5"/>
  <c r="K67" i="3"/>
  <c r="K18" i="3"/>
  <c r="K36" i="3"/>
  <c r="K52" i="3"/>
  <c r="J22" i="5"/>
  <c r="D22" i="5"/>
  <c r="K22" i="5" s="1"/>
  <c r="D24" i="5"/>
  <c r="K24" i="5" s="1"/>
  <c r="J24" i="5"/>
  <c r="N13" i="2" l="1"/>
  <c r="J31" i="5"/>
  <c r="Z13" i="2"/>
  <c r="O36" i="3"/>
  <c r="K29" i="5"/>
  <c r="G43" i="3"/>
  <c r="H30" i="5"/>
  <c r="K30" i="5" s="1"/>
  <c r="J30" i="5"/>
  <c r="Q64" i="3"/>
  <c r="Q33" i="3"/>
  <c r="Q49" i="3"/>
  <c r="Q40" i="3"/>
  <c r="Q71" i="3"/>
  <c r="Q66" i="3"/>
  <c r="Q35" i="3"/>
  <c r="Q51" i="3"/>
  <c r="Q50" i="3"/>
  <c r="Q65" i="3"/>
  <c r="Q34" i="3"/>
  <c r="Q62" i="3"/>
  <c r="Q31" i="3"/>
  <c r="Q47" i="3"/>
  <c r="Q10" i="3"/>
  <c r="Q70" i="3"/>
  <c r="Q39" i="3"/>
  <c r="Q55" i="3"/>
  <c r="Q16" i="3"/>
  <c r="G58" i="3"/>
  <c r="J28" i="5"/>
  <c r="D28" i="5"/>
  <c r="K28" i="5" s="1"/>
  <c r="K23" i="5"/>
  <c r="T13" i="2"/>
  <c r="J23" i="5"/>
  <c r="J27" i="5"/>
  <c r="K58" i="3"/>
  <c r="K73" i="3"/>
  <c r="K43" i="3"/>
  <c r="M36" i="3"/>
  <c r="M18" i="3"/>
  <c r="O58" i="3" s="1"/>
  <c r="M52" i="3"/>
  <c r="M67" i="3"/>
  <c r="L40" i="2"/>
  <c r="N40" i="2" s="1"/>
  <c r="N27" i="2"/>
  <c r="R40" i="2"/>
  <c r="O43" i="3"/>
  <c r="O73" i="3"/>
  <c r="J26" i="5"/>
  <c r="D26" i="5"/>
  <c r="K26" i="5" s="1"/>
  <c r="J25" i="5"/>
  <c r="D25" i="5"/>
  <c r="K25" i="5" s="1"/>
  <c r="I43" i="3"/>
  <c r="I73" i="3"/>
  <c r="I58" i="3"/>
  <c r="X40" i="2"/>
  <c r="Z40" i="2" s="1"/>
  <c r="Z27" i="2"/>
  <c r="O52" i="3"/>
  <c r="J29" i="5" l="1"/>
  <c r="Q57" i="3"/>
  <c r="Q72" i="3"/>
  <c r="Q41" i="3"/>
  <c r="Q52" i="3"/>
  <c r="Q67" i="3"/>
  <c r="Q36" i="3"/>
  <c r="Q18" i="3"/>
  <c r="M43" i="3"/>
  <c r="M73" i="3"/>
  <c r="M58" i="3"/>
  <c r="T26" i="2"/>
  <c r="P27" i="2"/>
  <c r="T27" i="2" s="1"/>
  <c r="Q73" i="3" l="1"/>
  <c r="Q43" i="3"/>
  <c r="Q58" i="3"/>
  <c r="P40" i="2"/>
  <c r="T40" i="2" s="1"/>
</calcChain>
</file>

<file path=xl/sharedStrings.xml><?xml version="1.0" encoding="utf-8"?>
<sst xmlns="http://schemas.openxmlformats.org/spreadsheetml/2006/main" count="204" uniqueCount="166">
  <si>
    <t>For Fiscal Years Ended March 31</t>
  </si>
  <si>
    <t>British Columbia Hydro and Power Authority</t>
  </si>
  <si>
    <t>British Columbia Transit</t>
  </si>
  <si>
    <t>BC Transportation Financing Authority</t>
  </si>
  <si>
    <t>Increase</t>
  </si>
  <si>
    <t>Percentage</t>
  </si>
  <si>
    <t>(Decrease)</t>
  </si>
  <si>
    <t>Change</t>
  </si>
  <si>
    <t>ENTER DATA HERE:</t>
  </si>
  <si>
    <t>Provincial government direct</t>
  </si>
  <si>
    <t>Warehouse borrowing program</t>
  </si>
  <si>
    <t>Other</t>
  </si>
  <si>
    <t>Gross Domestic Product</t>
  </si>
  <si>
    <t>Population</t>
  </si>
  <si>
    <t>Growth Rates:</t>
  </si>
  <si>
    <t>1</t>
  </si>
  <si>
    <t>Chart 2.5</t>
  </si>
  <si>
    <t>Provincial Net Debt for Fiscal Years Ended March 31</t>
  </si>
  <si>
    <t>Taxpayer-</t>
  </si>
  <si>
    <t>Self-supporting</t>
  </si>
  <si>
    <t>Supported</t>
  </si>
  <si>
    <t xml:space="preserve">              Add Check</t>
  </si>
  <si>
    <t>Total debt</t>
  </si>
  <si>
    <t>Total GDP %</t>
  </si>
  <si>
    <t>Liquor Distribution Branch</t>
  </si>
  <si>
    <t>($ millions)</t>
  </si>
  <si>
    <t>Taxpayer-supported debt</t>
  </si>
  <si>
    <t>Schools</t>
  </si>
  <si>
    <t>Post-secondary institutions</t>
  </si>
  <si>
    <t>Total taxpayer-supported debt</t>
  </si>
  <si>
    <t>Self-supporting debt</t>
  </si>
  <si>
    <t>Commercial Crown corporations and agencies</t>
  </si>
  <si>
    <t>Total self-supporting debt</t>
  </si>
  <si>
    <t>Per Cent of</t>
  </si>
  <si>
    <t xml:space="preserve">Total provincial debt </t>
  </si>
  <si>
    <t>(per cent)</t>
  </si>
  <si>
    <t>(dollars)</t>
  </si>
  <si>
    <t>Year</t>
  </si>
  <si>
    <t>GDP</t>
  </si>
  <si>
    <t>Taxpayer-Supported Debt</t>
  </si>
  <si>
    <t>Health facilities</t>
  </si>
  <si>
    <t>Public transit</t>
  </si>
  <si>
    <t>Budget</t>
  </si>
  <si>
    <t>Self-supported debt</t>
  </si>
  <si>
    <t>Commercial Crown corporations and agencies:</t>
  </si>
  <si>
    <t>Total self-supported debt</t>
  </si>
  <si>
    <r>
      <t>SkyTrain</t>
    </r>
    <r>
      <rPr>
        <sz val="10"/>
        <rFont val="Arial"/>
        <family val="2"/>
      </rPr>
      <t xml:space="preserve"> extension</t>
    </r>
  </si>
  <si>
    <t>2</t>
  </si>
  <si>
    <t>Other debt</t>
  </si>
  <si>
    <t>Provincial government direct operating</t>
  </si>
  <si>
    <t>Highways, ferries and public transit</t>
  </si>
  <si>
    <t>Education</t>
  </si>
  <si>
    <t>Provincial Debt Summary</t>
  </si>
  <si>
    <t>Education facilities</t>
  </si>
  <si>
    <t>Social housing</t>
  </si>
  <si>
    <t>(millions)</t>
  </si>
  <si>
    <r>
      <t xml:space="preserve">Other </t>
    </r>
    <r>
      <rPr>
        <vertAlign val="superscript"/>
        <sz val="7"/>
        <rFont val="Arial"/>
        <family val="2"/>
      </rPr>
      <t>2</t>
    </r>
  </si>
  <si>
    <t xml:space="preserve">                  (per cent)</t>
  </si>
  <si>
    <t>1969/70 ……………………..</t>
  </si>
  <si>
    <t>1970/71 ……………………..</t>
  </si>
  <si>
    <t>1971/72 ……………………..</t>
  </si>
  <si>
    <t>1972/73 ………………………</t>
  </si>
  <si>
    <t>1973/74 ……………………….</t>
  </si>
  <si>
    <t>1974/75 ………………………</t>
  </si>
  <si>
    <t>1975/76 ………………………</t>
  </si>
  <si>
    <t>1976/77 ………………………..</t>
  </si>
  <si>
    <t>1977/78 ……………………….</t>
  </si>
  <si>
    <t>1978/79 ……………………..</t>
  </si>
  <si>
    <t>1979/80 …………………………</t>
  </si>
  <si>
    <t>1980/81 …………………….</t>
  </si>
  <si>
    <t>1981/82 ……………………….</t>
  </si>
  <si>
    <t>1982/83 ………………………</t>
  </si>
  <si>
    <t>1983/84 ……………………..</t>
  </si>
  <si>
    <t>1984/85 ……………………….</t>
  </si>
  <si>
    <t>1985/86 ……………………..</t>
  </si>
  <si>
    <t>1986/87 ………………………..</t>
  </si>
  <si>
    <t>1987/88 ……………………….</t>
  </si>
  <si>
    <t>1988/89 ……………………….</t>
  </si>
  <si>
    <t>1989/90 ……………………….</t>
  </si>
  <si>
    <t>1990/91 ……………………..</t>
  </si>
  <si>
    <t>1991/92 ……………………….</t>
  </si>
  <si>
    <t>1992/93 ………………………</t>
  </si>
  <si>
    <t>1993/94 ………………………..</t>
  </si>
  <si>
    <t>1994/95 ………………………</t>
  </si>
  <si>
    <t>1995/96 ………………………..</t>
  </si>
  <si>
    <t>1996/97 ………………………</t>
  </si>
  <si>
    <t>1997/98 ………………………..</t>
  </si>
  <si>
    <t>1998/99 …………………………</t>
  </si>
  <si>
    <t>1999/2000 ………………………</t>
  </si>
  <si>
    <t>2004/05 …………………………..</t>
  </si>
  <si>
    <t>Columbia River power projects</t>
  </si>
  <si>
    <t>2005/06 …………………………..</t>
  </si>
  <si>
    <t>2003/04 ………………………..</t>
  </si>
  <si>
    <t>2002/03 …………………………..</t>
  </si>
  <si>
    <t>2001/02 ……………………..</t>
  </si>
  <si>
    <t>2000/01 ………………………</t>
  </si>
  <si>
    <t>Health facilities ……………………………………………..</t>
  </si>
  <si>
    <t>Forecast allowance</t>
  </si>
  <si>
    <t>Provincial government direct operating ………………………………</t>
  </si>
  <si>
    <t>Education facilities …………………………………………………….</t>
  </si>
  <si>
    <r>
      <t xml:space="preserve">Per Cent of GDP: </t>
    </r>
    <r>
      <rPr>
        <b/>
        <vertAlign val="superscript"/>
        <sz val="8"/>
        <rFont val="Arial"/>
        <family val="2"/>
      </rPr>
      <t>1</t>
    </r>
  </si>
  <si>
    <r>
      <t xml:space="preserve">Per Capita Debt: </t>
    </r>
    <r>
      <rPr>
        <b/>
        <vertAlign val="superscript"/>
        <sz val="8"/>
        <rFont val="Arial"/>
        <family val="2"/>
      </rPr>
      <t>2</t>
    </r>
  </si>
  <si>
    <t xml:space="preserve">Includes commercial Crown corporations and agencies and funds held under the province's warehouse borrowing program.     </t>
  </si>
  <si>
    <t>2006/07</t>
  </si>
  <si>
    <t>Table A2.19   Five-Year Provincial Debt Summary – Supplementary Information</t>
  </si>
  <si>
    <t>2006/07 …………………………..</t>
  </si>
  <si>
    <t>Provincial Government Direct Operating</t>
  </si>
  <si>
    <t>Education Facilities Capital Financing</t>
  </si>
  <si>
    <t>Health Facilities Capital Financing</t>
  </si>
  <si>
    <t>Highways, Ferries and Public Transit</t>
  </si>
  <si>
    <t>Total Taxpayer-Supported Debt</t>
  </si>
  <si>
    <r>
      <t xml:space="preserve">Self-Supported Debt </t>
    </r>
    <r>
      <rPr>
        <vertAlign val="superscript"/>
        <sz val="7"/>
        <rFont val="Arial"/>
        <family val="2"/>
      </rPr>
      <t>3</t>
    </r>
  </si>
  <si>
    <t>Total Provincial Debt</t>
  </si>
  <si>
    <t>Total Debt as a Per Cent of GDP</t>
  </si>
  <si>
    <t>Taxpayer-Supported Debt as a Per Cent of GDP</t>
  </si>
  <si>
    <t>Post-secondary institutions' subsidiaries</t>
  </si>
  <si>
    <t>Commercial Crown corporations and agencies ………………………………..</t>
  </si>
  <si>
    <t>Highways, ferries and public transit ……………………………………………</t>
  </si>
  <si>
    <t>Commercial Crown corporations and agencies …………………………………</t>
  </si>
  <si>
    <t>Warehouse borrowing program ………………………………………………………..</t>
  </si>
  <si>
    <t>Total self-supported debt ………………………………………………………………</t>
  </si>
  <si>
    <r>
      <t xml:space="preserve">Total provincial debt </t>
    </r>
    <r>
      <rPr>
        <sz val="9"/>
        <rFont val="Arial"/>
        <family val="2"/>
      </rPr>
      <t>……………………………………………………………..</t>
    </r>
  </si>
  <si>
    <t>Total taxpayer-supported debt …………………………………………………</t>
  </si>
  <si>
    <t>Other debt …………………………………………………………………………….</t>
  </si>
  <si>
    <t>Health facilities ………………………………………………………………………..</t>
  </si>
  <si>
    <t>Highways, ferries and public transit ………………………………………………</t>
  </si>
  <si>
    <t>Other debt …………………………………………………………………………</t>
  </si>
  <si>
    <t>Total taxpayer-supported debt …………………………………………………….</t>
  </si>
  <si>
    <t>Warehouse borrowing program ………………………………………………………</t>
  </si>
  <si>
    <t>Total self-supported debt ………………………………………………………..</t>
  </si>
  <si>
    <r>
      <t xml:space="preserve">Total provincial debt </t>
    </r>
    <r>
      <rPr>
        <sz val="9"/>
        <rFont val="Arial"/>
        <family val="2"/>
      </rPr>
      <t>………………………………………………………………….</t>
    </r>
  </si>
  <si>
    <t>Health facilities …………………………………………………………………………</t>
  </si>
  <si>
    <t>Highways, ferries and public transit …………………………………………………</t>
  </si>
  <si>
    <t>Other debt ………………………………………………………………………….</t>
  </si>
  <si>
    <t>Total taxpayer-supported debt ……………………………………………….</t>
  </si>
  <si>
    <t>Commercial Crown corporations and agencies …………………………………….</t>
  </si>
  <si>
    <t>Total self-supported debt ……………………………………………………….</t>
  </si>
  <si>
    <r>
      <t xml:space="preserve">Total provincial debt </t>
    </r>
    <r>
      <rPr>
        <sz val="9"/>
        <rFont val="Arial"/>
        <family val="2"/>
      </rPr>
      <t>……………………………………………………………</t>
    </r>
  </si>
  <si>
    <t>Highways and public transit</t>
  </si>
  <si>
    <t>2007/08 …………………………..</t>
  </si>
  <si>
    <t>2007/08</t>
  </si>
  <si>
    <t>2008/09 …………………………..</t>
  </si>
  <si>
    <t>2008/09</t>
  </si>
  <si>
    <t>Transportation Investment Corporation</t>
  </si>
  <si>
    <t>2009/10</t>
  </si>
  <si>
    <t>Provincial government general capital</t>
  </si>
  <si>
    <t>British Columbia Lottery Corporation</t>
  </si>
  <si>
    <t xml:space="preserve">Includes BC Buildings, BC Housing Management Commission, Provincial Rental Housing Corporation, other taxpayer-supported Crown agencies, and       loan guarantee provisions.    </t>
  </si>
  <si>
    <t>2010/11</t>
  </si>
  <si>
    <t>2010/11 …………………………..</t>
  </si>
  <si>
    <r>
      <t xml:space="preserve">Table A2.15   Historical Provincial Debt Summary </t>
    </r>
    <r>
      <rPr>
        <b/>
        <vertAlign val="superscript"/>
        <sz val="8"/>
        <rFont val="Arial"/>
        <family val="2"/>
      </rPr>
      <t>1</t>
    </r>
  </si>
  <si>
    <t>2011/12 …………………………..</t>
  </si>
  <si>
    <t>2011/12</t>
  </si>
  <si>
    <t>Budget 2011</t>
  </si>
  <si>
    <t>11/12 Budget</t>
  </si>
  <si>
    <t>Actual March 2012</t>
  </si>
  <si>
    <r>
      <t xml:space="preserve">less </t>
    </r>
    <r>
      <rPr>
        <i/>
        <sz val="8"/>
        <rFont val="Arial"/>
        <family val="2"/>
      </rPr>
      <t>Budget 2011</t>
    </r>
  </si>
  <si>
    <t>less Feb. 2012 Budget</t>
  </si>
  <si>
    <t>11/12 Forecast</t>
  </si>
  <si>
    <t>2012/13</t>
  </si>
  <si>
    <t xml:space="preserve">Debt as a per cent of GDP is calculated using GDP for the calendar year ending in the fiscal year (e.g. 2012/13 debt divided by GDP for the 2012 calendar year).  Totals may not add due to rounding.    </t>
  </si>
  <si>
    <t xml:space="preserve">Per capita debt is calculated using July 1 population (e.g. 2012/13 debt divided by population on July 1, 2012).  Totals may not add due to rounding.  </t>
  </si>
  <si>
    <t>2012/13 …………………………..</t>
  </si>
  <si>
    <t>2013/14 …………………………..</t>
  </si>
  <si>
    <r>
      <t>2009/10</t>
    </r>
    <r>
      <rPr>
        <sz val="8"/>
        <rFont val="Arial"/>
        <family val="2"/>
      </rPr>
      <t xml:space="preserve"> …………………………..</t>
    </r>
  </si>
  <si>
    <t xml:space="preserve">Debt is after deduction of sinking funds, unamortized discounts and unrealized foreign exchange gains/(losses), and excludes accrued interest.  Government direct and fiscal agency debt accrued interest is reported in the government's accounts as an accounts payable.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</si>
</sst>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164" formatCode="#,##0.0_);\(#,##0.0\)"/>
    <numFmt numFmtId="165" formatCode="0.0%"/>
    <numFmt numFmtId="166" formatCode="dd\-mmm\-yy_)"/>
    <numFmt numFmtId="167" formatCode="hh:mm\ AM/PM_)"/>
    <numFmt numFmtId="168" formatCode="0.0_)"/>
    <numFmt numFmtId="169" formatCode=";;;"/>
    <numFmt numFmtId="170" formatCode="0_)"/>
    <numFmt numFmtId="172" formatCode="_(* #,##0.0_);_(* \(#,##0.0\);_(* &quot;-&quot;?_);_(@_)"/>
    <numFmt numFmtId="173" formatCode="#,##0.0"/>
  </numFmts>
  <fonts count="19">
    <font>
      <sz val="8"/>
      <name val="DUTCH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i/>
      <sz val="8"/>
      <name val="Arial"/>
      <family val="2"/>
    </font>
    <font>
      <sz val="7"/>
      <name val="DUTCH"/>
    </font>
    <font>
      <u val="singleAccounting"/>
      <sz val="9"/>
      <name val="Arial"/>
      <family val="2"/>
    </font>
    <font>
      <b/>
      <u val="doubleAccounting"/>
      <sz val="9"/>
      <name val="Arial"/>
      <family val="2"/>
    </font>
    <font>
      <sz val="8"/>
      <name val="DUTCH"/>
    </font>
    <font>
      <sz val="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theme="1"/>
      </bottom>
      <diagonal/>
    </border>
  </borders>
  <cellStyleXfs count="1">
    <xf numFmtId="164" fontId="0" fillId="0" borderId="0"/>
  </cellStyleXfs>
  <cellXfs count="155">
    <xf numFmtId="164" fontId="0" fillId="0" borderId="0" xfId="0"/>
    <xf numFmtId="164" fontId="1" fillId="0" borderId="0" xfId="0" applyFont="1" applyProtection="1"/>
    <xf numFmtId="164" fontId="2" fillId="0" borderId="0" xfId="0" applyFont="1" applyProtection="1"/>
    <xf numFmtId="164" fontId="2" fillId="0" borderId="0" xfId="0" applyFont="1"/>
    <xf numFmtId="164" fontId="2" fillId="0" borderId="0" xfId="0" applyFont="1" applyAlignment="1">
      <alignment horizontal="center"/>
    </xf>
    <xf numFmtId="164" fontId="2" fillId="0" borderId="1" xfId="0" applyFont="1" applyBorder="1" applyProtection="1"/>
    <xf numFmtId="164" fontId="2" fillId="0" borderId="0" xfId="0" applyFont="1" applyAlignment="1" applyProtection="1">
      <alignment horizontal="center"/>
    </xf>
    <xf numFmtId="164" fontId="3" fillId="0" borderId="1" xfId="0" applyFont="1" applyBorder="1" applyProtection="1"/>
    <xf numFmtId="164" fontId="3" fillId="0" borderId="0" xfId="0" applyFont="1" applyProtection="1"/>
    <xf numFmtId="164" fontId="4" fillId="0" borderId="0" xfId="0" applyFont="1" applyProtection="1"/>
    <xf numFmtId="172" fontId="3" fillId="0" borderId="0" xfId="0" applyNumberFormat="1" applyFont="1" applyProtection="1"/>
    <xf numFmtId="172" fontId="2" fillId="0" borderId="0" xfId="0" applyNumberFormat="1" applyFont="1" applyAlignment="1" applyProtection="1">
      <alignment horizontal="center"/>
    </xf>
    <xf numFmtId="172" fontId="3" fillId="0" borderId="0" xfId="0" applyNumberFormat="1" applyFont="1" applyBorder="1" applyProtection="1"/>
    <xf numFmtId="172" fontId="3" fillId="0" borderId="1" xfId="0" applyNumberFormat="1" applyFont="1" applyBorder="1" applyProtection="1"/>
    <xf numFmtId="0" fontId="5" fillId="0" borderId="0" xfId="0" applyNumberFormat="1" applyFont="1" applyAlignment="1" applyProtection="1">
      <alignment horizontal="left"/>
    </xf>
    <xf numFmtId="164" fontId="6" fillId="0" borderId="0" xfId="0" applyFont="1" applyProtection="1"/>
    <xf numFmtId="172" fontId="2" fillId="0" borderId="0" xfId="0" applyNumberFormat="1" applyFont="1"/>
    <xf numFmtId="164" fontId="4" fillId="0" borderId="0" xfId="0" applyFont="1"/>
    <xf numFmtId="165" fontId="3" fillId="0" borderId="0" xfId="0" applyNumberFormat="1" applyFont="1" applyProtection="1"/>
    <xf numFmtId="164" fontId="3" fillId="0" borderId="0" xfId="0" applyNumberFormat="1" applyFont="1" applyProtection="1"/>
    <xf numFmtId="164" fontId="2" fillId="0" borderId="0" xfId="0" applyNumberFormat="1" applyFont="1" applyProtection="1"/>
    <xf numFmtId="164" fontId="3" fillId="0" borderId="0" xfId="0" applyFont="1"/>
    <xf numFmtId="164" fontId="2" fillId="0" borderId="2" xfId="0" applyNumberFormat="1" applyFont="1" applyBorder="1" applyProtection="1"/>
    <xf numFmtId="164" fontId="3" fillId="0" borderId="2" xfId="0" applyNumberFormat="1" applyFont="1" applyBorder="1" applyAlignment="1" applyProtection="1">
      <alignment horizontal="center"/>
    </xf>
    <xf numFmtId="164" fontId="2" fillId="0" borderId="2" xfId="0" applyFont="1" applyBorder="1" applyProtection="1"/>
    <xf numFmtId="164" fontId="3" fillId="0" borderId="2" xfId="0" applyFont="1" applyBorder="1" applyAlignment="1" applyProtection="1">
      <alignment horizontal="center"/>
    </xf>
    <xf numFmtId="0" fontId="2" fillId="0" borderId="1" xfId="0" applyNumberFormat="1" applyFont="1" applyBorder="1" applyAlignment="1" applyProtection="1">
      <alignment horizontal="center"/>
    </xf>
    <xf numFmtId="164" fontId="3" fillId="0" borderId="1" xfId="0" applyFont="1" applyBorder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168" fontId="3" fillId="0" borderId="0" xfId="0" applyNumberFormat="1" applyFont="1" applyBorder="1" applyProtection="1"/>
    <xf numFmtId="168" fontId="3" fillId="0" borderId="0" xfId="0" applyNumberFormat="1" applyFont="1" applyProtection="1"/>
    <xf numFmtId="172" fontId="2" fillId="0" borderId="1" xfId="0" applyNumberFormat="1" applyFont="1" applyBorder="1"/>
    <xf numFmtId="164" fontId="2" fillId="0" borderId="1" xfId="0" applyFont="1" applyBorder="1"/>
    <xf numFmtId="164" fontId="2" fillId="0" borderId="0" xfId="0" applyFont="1" applyBorder="1"/>
    <xf numFmtId="164" fontId="3" fillId="0" borderId="0" xfId="0" applyFont="1" applyBorder="1" applyProtection="1"/>
    <xf numFmtId="164" fontId="2" fillId="0" borderId="0" xfId="0" applyFont="1" applyBorder="1" applyProtection="1"/>
    <xf numFmtId="164" fontId="3" fillId="0" borderId="3" xfId="0" quotePrefix="1" applyFont="1" applyBorder="1" applyAlignment="1" applyProtection="1">
      <alignment horizontal="center"/>
    </xf>
    <xf numFmtId="164" fontId="3" fillId="0" borderId="3" xfId="0" applyFont="1" applyBorder="1" applyProtection="1"/>
    <xf numFmtId="164" fontId="3" fillId="0" borderId="0" xfId="0" quotePrefix="1" applyFont="1" applyBorder="1" applyAlignment="1" applyProtection="1">
      <alignment horizontal="center"/>
    </xf>
    <xf numFmtId="37" fontId="3" fillId="0" borderId="0" xfId="0" applyNumberFormat="1" applyFont="1" applyProtection="1"/>
    <xf numFmtId="41" fontId="3" fillId="0" borderId="0" xfId="0" applyNumberFormat="1" applyFont="1" applyProtection="1"/>
    <xf numFmtId="41" fontId="3" fillId="0" borderId="1" xfId="0" applyNumberFormat="1" applyFont="1" applyBorder="1" applyProtection="1"/>
    <xf numFmtId="37" fontId="2" fillId="0" borderId="0" xfId="0" applyNumberFormat="1" applyFont="1" applyAlignment="1" applyProtection="1">
      <alignment horizontal="left"/>
    </xf>
    <xf numFmtId="166" fontId="2" fillId="0" borderId="0" xfId="0" applyNumberFormat="1" applyFont="1" applyProtection="1"/>
    <xf numFmtId="167" fontId="2" fillId="0" borderId="0" xfId="0" applyNumberFormat="1" applyFont="1" applyProtection="1"/>
    <xf numFmtId="164" fontId="2" fillId="0" borderId="0" xfId="0" applyFont="1" applyBorder="1" applyAlignment="1" applyProtection="1">
      <alignment horizontal="center"/>
    </xf>
    <xf numFmtId="170" fontId="7" fillId="0" borderId="0" xfId="0" applyNumberFormat="1" applyFont="1" applyProtection="1"/>
    <xf numFmtId="166" fontId="3" fillId="0" borderId="0" xfId="0" applyNumberFormat="1" applyFont="1"/>
    <xf numFmtId="167" fontId="3" fillId="0" borderId="0" xfId="0" applyNumberFormat="1" applyFont="1"/>
    <xf numFmtId="170" fontId="2" fillId="0" borderId="0" xfId="0" applyNumberFormat="1" applyFont="1" applyProtection="1"/>
    <xf numFmtId="164" fontId="3" fillId="0" borderId="0" xfId="0" applyFont="1" applyAlignment="1">
      <alignment horizontal="center"/>
    </xf>
    <xf numFmtId="164" fontId="3" fillId="0" borderId="1" xfId="0" applyFont="1" applyBorder="1"/>
    <xf numFmtId="170" fontId="2" fillId="0" borderId="0" xfId="0" applyNumberFormat="1" applyFont="1" applyAlignment="1" applyProtection="1">
      <alignment horizontal="right"/>
    </xf>
    <xf numFmtId="164" fontId="4" fillId="0" borderId="1" xfId="0" applyFont="1" applyBorder="1"/>
    <xf numFmtId="41" fontId="3" fillId="0" borderId="0" xfId="0" applyNumberFormat="1" applyFont="1" applyBorder="1" applyProtection="1"/>
    <xf numFmtId="41" fontId="3" fillId="0" borderId="2" xfId="0" applyNumberFormat="1" applyFont="1" applyBorder="1" applyProtection="1"/>
    <xf numFmtId="41" fontId="2" fillId="0" borderId="0" xfId="0" applyNumberFormat="1" applyFont="1"/>
    <xf numFmtId="41" fontId="3" fillId="0" borderId="0" xfId="0" applyNumberFormat="1" applyFont="1" applyBorder="1"/>
    <xf numFmtId="41" fontId="4" fillId="0" borderId="3" xfId="0" applyNumberFormat="1" applyFont="1" applyBorder="1" applyProtection="1"/>
    <xf numFmtId="41" fontId="3" fillId="0" borderId="3" xfId="0" applyNumberFormat="1" applyFont="1" applyBorder="1" applyProtection="1"/>
    <xf numFmtId="37" fontId="5" fillId="0" borderId="0" xfId="0" applyNumberFormat="1" applyFont="1" applyAlignment="1" applyProtection="1">
      <alignment horizontal="left"/>
    </xf>
    <xf numFmtId="41" fontId="4" fillId="0" borderId="0" xfId="0" applyNumberFormat="1" applyFont="1" applyBorder="1" applyProtection="1"/>
    <xf numFmtId="41" fontId="3" fillId="0" borderId="2" xfId="0" applyNumberFormat="1" applyFont="1" applyBorder="1"/>
    <xf numFmtId="41" fontId="3" fillId="0" borderId="4" xfId="0" applyNumberFormat="1" applyFont="1" applyBorder="1" applyProtection="1"/>
    <xf numFmtId="41" fontId="2" fillId="0" borderId="2" xfId="0" applyNumberFormat="1" applyFont="1" applyBorder="1"/>
    <xf numFmtId="41" fontId="4" fillId="0" borderId="5" xfId="0" applyNumberFormat="1" applyFont="1" applyBorder="1" applyProtection="1"/>
    <xf numFmtId="164" fontId="3" fillId="0" borderId="2" xfId="0" applyNumberFormat="1" applyFont="1" applyBorder="1" applyProtection="1"/>
    <xf numFmtId="164" fontId="3" fillId="0" borderId="2" xfId="0" applyFont="1" applyBorder="1" applyProtection="1"/>
    <xf numFmtId="168" fontId="3" fillId="0" borderId="2" xfId="0" applyNumberFormat="1" applyFont="1" applyBorder="1" applyProtection="1"/>
    <xf numFmtId="164" fontId="2" fillId="0" borderId="0" xfId="0" applyNumberFormat="1" applyFont="1" applyBorder="1" applyProtection="1"/>
    <xf numFmtId="164" fontId="3" fillId="0" borderId="0" xfId="0" applyNumberFormat="1" applyFont="1" applyBorder="1" applyAlignment="1" applyProtection="1">
      <alignment horizontal="center"/>
    </xf>
    <xf numFmtId="164" fontId="3" fillId="0" borderId="0" xfId="0" applyFont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center"/>
    </xf>
    <xf numFmtId="0" fontId="2" fillId="0" borderId="1" xfId="0" quotePrefix="1" applyNumberFormat="1" applyFont="1" applyBorder="1" applyAlignment="1" applyProtection="1">
      <alignment horizontal="center"/>
    </xf>
    <xf numFmtId="164" fontId="2" fillId="0" borderId="0" xfId="0" applyNumberFormat="1" applyFont="1" applyAlignment="1" applyProtection="1">
      <alignment horizontal="center"/>
    </xf>
    <xf numFmtId="164" fontId="9" fillId="0" borderId="0" xfId="0" applyNumberFormat="1" applyFont="1" applyProtection="1"/>
    <xf numFmtId="172" fontId="9" fillId="0" borderId="0" xfId="0" applyNumberFormat="1" applyFont="1" applyProtection="1"/>
    <xf numFmtId="41" fontId="9" fillId="0" borderId="0" xfId="0" applyNumberFormat="1" applyFont="1" applyProtection="1"/>
    <xf numFmtId="41" fontId="9" fillId="0" borderId="0" xfId="0" applyNumberFormat="1" applyFont="1" applyBorder="1" applyProtection="1"/>
    <xf numFmtId="164" fontId="9" fillId="0" borderId="0" xfId="0" applyFont="1"/>
    <xf numFmtId="164" fontId="9" fillId="0" borderId="0" xfId="0" applyFont="1" applyProtection="1"/>
    <xf numFmtId="172" fontId="9" fillId="0" borderId="0" xfId="0" applyNumberFormat="1" applyFont="1" applyBorder="1" applyProtection="1"/>
    <xf numFmtId="164" fontId="4" fillId="0" borderId="0" xfId="0" applyFont="1" applyAlignment="1" applyProtection="1">
      <alignment vertical="center"/>
    </xf>
    <xf numFmtId="164" fontId="2" fillId="0" borderId="0" xfId="0" applyFont="1" applyAlignment="1" applyProtection="1">
      <alignment vertical="center"/>
    </xf>
    <xf numFmtId="37" fontId="2" fillId="0" borderId="0" xfId="0" applyNumberFormat="1" applyFont="1" applyBorder="1" applyProtection="1"/>
    <xf numFmtId="169" fontId="9" fillId="0" borderId="0" xfId="0" applyNumberFormat="1" applyFont="1" applyProtection="1"/>
    <xf numFmtId="173" fontId="9" fillId="0" borderId="0" xfId="0" applyNumberFormat="1" applyFont="1" applyProtection="1"/>
    <xf numFmtId="173" fontId="8" fillId="0" borderId="0" xfId="0" applyNumberFormat="1" applyFont="1" applyProtection="1"/>
    <xf numFmtId="164" fontId="11" fillId="0" borderId="0" xfId="0" applyFont="1" applyProtection="1"/>
    <xf numFmtId="164" fontId="11" fillId="0" borderId="0" xfId="0" applyFont="1"/>
    <xf numFmtId="41" fontId="12" fillId="0" borderId="0" xfId="0" applyNumberFormat="1" applyFont="1" applyAlignment="1" applyProtection="1">
      <alignment horizontal="left"/>
    </xf>
    <xf numFmtId="164" fontId="11" fillId="0" borderId="0" xfId="0" applyNumberFormat="1" applyFont="1" applyProtection="1"/>
    <xf numFmtId="165" fontId="2" fillId="0" borderId="0" xfId="0" applyNumberFormat="1" applyFont="1"/>
    <xf numFmtId="41" fontId="12" fillId="0" borderId="0" xfId="0" applyNumberFormat="1" applyFont="1" applyAlignment="1" applyProtection="1">
      <alignment horizontal="left" vertical="top"/>
    </xf>
    <xf numFmtId="164" fontId="2" fillId="0" borderId="0" xfId="0" applyFont="1" applyAlignment="1">
      <alignment horizontal="center" vertical="center"/>
    </xf>
    <xf numFmtId="41" fontId="4" fillId="0" borderId="2" xfId="0" applyNumberFormat="1" applyFont="1" applyBorder="1" applyProtection="1"/>
    <xf numFmtId="164" fontId="9" fillId="0" borderId="0" xfId="0" applyFont="1" applyAlignment="1">
      <alignment vertical="center"/>
    </xf>
    <xf numFmtId="164" fontId="4" fillId="0" borderId="1" xfId="0" applyFont="1" applyBorder="1" applyAlignment="1" applyProtection="1">
      <alignment vertical="center"/>
    </xf>
    <xf numFmtId="164" fontId="2" fillId="0" borderId="1" xfId="0" applyFont="1" applyBorder="1" applyAlignment="1" applyProtection="1">
      <alignment horizontal="center"/>
    </xf>
    <xf numFmtId="164" fontId="11" fillId="0" borderId="0" xfId="0" applyFont="1" applyBorder="1" applyAlignment="1" applyProtection="1">
      <alignment vertical="center"/>
    </xf>
    <xf numFmtId="164" fontId="9" fillId="0" borderId="1" xfId="0" applyFont="1" applyBorder="1" applyProtection="1"/>
    <xf numFmtId="172" fontId="2" fillId="0" borderId="0" xfId="0" applyNumberFormat="1" applyFont="1" applyAlignment="1" applyProtection="1">
      <alignment vertical="center"/>
    </xf>
    <xf numFmtId="164" fontId="2" fillId="0" borderId="0" xfId="0" applyFont="1" applyAlignment="1">
      <alignment vertical="center"/>
    </xf>
    <xf numFmtId="41" fontId="2" fillId="0" borderId="0" xfId="0" applyNumberFormat="1" applyFont="1" applyAlignment="1" applyProtection="1">
      <alignment vertical="center"/>
    </xf>
    <xf numFmtId="164" fontId="2" fillId="0" borderId="3" xfId="0" quotePrefix="1" applyFont="1" applyBorder="1" applyAlignment="1" applyProtection="1">
      <alignment horizontal="center"/>
    </xf>
    <xf numFmtId="164" fontId="2" fillId="0" borderId="3" xfId="0" applyFont="1" applyBorder="1" applyProtection="1"/>
    <xf numFmtId="172" fontId="15" fillId="0" borderId="0" xfId="0" applyNumberFormat="1" applyFont="1" applyBorder="1" applyProtection="1"/>
    <xf numFmtId="172" fontId="16" fillId="0" borderId="0" xfId="0" applyNumberFormat="1" applyFont="1" applyBorder="1" applyProtection="1"/>
    <xf numFmtId="41" fontId="15" fillId="0" borderId="0" xfId="0" applyNumberFormat="1" applyFont="1" applyBorder="1" applyProtection="1"/>
    <xf numFmtId="41" fontId="16" fillId="0" borderId="0" xfId="0" applyNumberFormat="1" applyFont="1" applyBorder="1" applyProtection="1"/>
    <xf numFmtId="37" fontId="9" fillId="0" borderId="1" xfId="0" applyNumberFormat="1" applyFont="1" applyBorder="1" applyProtection="1"/>
    <xf numFmtId="49" fontId="12" fillId="0" borderId="0" xfId="0" applyNumberFormat="1" applyFont="1" applyAlignment="1">
      <alignment horizontal="center" vertical="top"/>
    </xf>
    <xf numFmtId="164" fontId="11" fillId="0" borderId="0" xfId="0" applyFont="1" applyBorder="1" applyAlignment="1" applyProtection="1">
      <alignment horizontal="center" vertical="center"/>
    </xf>
    <xf numFmtId="164" fontId="11" fillId="0" borderId="0" xfId="0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vertical="center"/>
    </xf>
    <xf numFmtId="164" fontId="2" fillId="0" borderId="0" xfId="0" quotePrefix="1" applyFont="1" applyAlignment="1" applyProtection="1">
      <alignment vertical="center"/>
    </xf>
    <xf numFmtId="41" fontId="2" fillId="0" borderId="0" xfId="0" applyNumberFormat="1" applyFont="1" applyAlignment="1" applyProtection="1">
      <alignment horizontal="center" vertical="center"/>
    </xf>
    <xf numFmtId="164" fontId="8" fillId="0" borderId="0" xfId="0" applyFont="1" applyAlignment="1" applyProtection="1">
      <alignment vertical="center"/>
    </xf>
    <xf numFmtId="164" fontId="9" fillId="0" borderId="0" xfId="0" applyFont="1" applyAlignment="1" applyProtection="1">
      <alignment vertical="center"/>
    </xf>
    <xf numFmtId="41" fontId="3" fillId="0" borderId="0" xfId="0" applyNumberFormat="1" applyFont="1" applyFill="1" applyProtection="1"/>
    <xf numFmtId="41" fontId="3" fillId="0" borderId="0" xfId="0" applyNumberFormat="1" applyFont="1" applyFill="1" applyBorder="1" applyProtection="1"/>
    <xf numFmtId="41" fontId="9" fillId="0" borderId="0" xfId="0" applyNumberFormat="1" applyFont="1"/>
    <xf numFmtId="164" fontId="2" fillId="0" borderId="6" xfId="0" applyFont="1" applyBorder="1"/>
    <xf numFmtId="49" fontId="9" fillId="0" borderId="6" xfId="0" applyNumberFormat="1" applyFont="1" applyBorder="1" applyProtection="1"/>
    <xf numFmtId="41" fontId="9" fillId="0" borderId="6" xfId="0" applyNumberFormat="1" applyFont="1" applyBorder="1" applyProtection="1"/>
    <xf numFmtId="172" fontId="9" fillId="0" borderId="6" xfId="0" applyNumberFormat="1" applyFont="1" applyBorder="1" applyProtection="1"/>
    <xf numFmtId="49" fontId="9" fillId="0" borderId="0" xfId="0" applyNumberFormat="1" applyFont="1" applyBorder="1" applyProtection="1"/>
    <xf numFmtId="164" fontId="2" fillId="0" borderId="2" xfId="0" applyNumberFormat="1" applyFont="1" applyBorder="1" applyAlignment="1" applyProtection="1">
      <alignment horizontal="center"/>
    </xf>
    <xf numFmtId="164" fontId="2" fillId="0" borderId="0" xfId="0" applyNumberFormat="1" applyFont="1" applyFill="1" applyProtection="1"/>
    <xf numFmtId="41" fontId="3" fillId="0" borderId="3" xfId="0" applyNumberFormat="1" applyFont="1" applyFill="1" applyBorder="1" applyProtection="1"/>
    <xf numFmtId="41" fontId="3" fillId="0" borderId="0" xfId="0" applyNumberFormat="1" applyFont="1" applyFill="1" applyBorder="1"/>
    <xf numFmtId="41" fontId="4" fillId="0" borderId="3" xfId="0" applyNumberFormat="1" applyFont="1" applyFill="1" applyBorder="1" applyProtection="1"/>
    <xf numFmtId="41" fontId="3" fillId="0" borderId="2" xfId="0" applyNumberFormat="1" applyFont="1" applyFill="1" applyBorder="1"/>
    <xf numFmtId="41" fontId="3" fillId="0" borderId="1" xfId="0" applyNumberFormat="1" applyFont="1" applyFill="1" applyBorder="1" applyProtection="1"/>
    <xf numFmtId="41" fontId="4" fillId="0" borderId="2" xfId="0" applyNumberFormat="1" applyFont="1" applyFill="1" applyBorder="1" applyProtection="1"/>
    <xf numFmtId="41" fontId="4" fillId="0" borderId="5" xfId="0" applyNumberFormat="1" applyFont="1" applyFill="1" applyBorder="1" applyProtection="1"/>
    <xf numFmtId="41" fontId="2" fillId="0" borderId="0" xfId="0" applyNumberFormat="1" applyFont="1" applyFill="1" applyAlignment="1" applyProtection="1">
      <alignment vertical="center"/>
    </xf>
    <xf numFmtId="164" fontId="18" fillId="0" borderId="0" xfId="0" applyFont="1" applyAlignment="1">
      <alignment horizontal="left"/>
    </xf>
    <xf numFmtId="0" fontId="13" fillId="0" borderId="0" xfId="0" applyNumberFormat="1" applyFont="1" applyBorder="1" applyAlignment="1" applyProtection="1">
      <alignment horizontal="center"/>
    </xf>
    <xf numFmtId="164" fontId="17" fillId="0" borderId="0" xfId="0" applyFont="1" applyAlignment="1">
      <alignment wrapText="1"/>
    </xf>
    <xf numFmtId="41" fontId="9" fillId="0" borderId="0" xfId="0" applyNumberFormat="1" applyFont="1" applyFill="1" applyProtection="1"/>
    <xf numFmtId="164" fontId="0" fillId="0" borderId="0" xfId="0" applyAlignment="1">
      <alignment wrapText="1"/>
    </xf>
    <xf numFmtId="164" fontId="11" fillId="0" borderId="0" xfId="0" applyNumberFormat="1" applyFont="1" applyAlignment="1" applyProtection="1">
      <alignment wrapText="1"/>
    </xf>
    <xf numFmtId="164" fontId="14" fillId="0" borderId="0" xfId="0" applyFont="1" applyAlignment="1">
      <alignment wrapText="1"/>
    </xf>
    <xf numFmtId="164" fontId="0" fillId="0" borderId="1" xfId="0" applyBorder="1" applyAlignment="1">
      <alignment horizontal="center" vertical="center" wrapText="1"/>
    </xf>
    <xf numFmtId="164" fontId="2" fillId="0" borderId="0" xfId="0" applyFont="1" applyAlignment="1">
      <alignment wrapText="1"/>
    </xf>
    <xf numFmtId="164" fontId="17" fillId="0" borderId="0" xfId="0" applyFont="1" applyAlignment="1">
      <alignment wrapText="1"/>
    </xf>
    <xf numFmtId="164" fontId="11" fillId="0" borderId="0" xfId="0" applyFont="1" applyAlignment="1" applyProtection="1">
      <alignment wrapText="1"/>
    </xf>
    <xf numFmtId="164" fontId="11" fillId="0" borderId="1" xfId="0" applyFont="1" applyBorder="1" applyAlignment="1" applyProtection="1">
      <alignment horizontal="center" vertical="center" wrapText="1"/>
    </xf>
    <xf numFmtId="164" fontId="11" fillId="0" borderId="2" xfId="0" applyFont="1" applyBorder="1" applyAlignment="1" applyProtection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11" fillId="0" borderId="2" xfId="0" applyFont="1" applyBorder="1" applyAlignment="1">
      <alignment horizontal="center" vertical="center" wrapText="1"/>
    </xf>
    <xf numFmtId="164" fontId="0" fillId="0" borderId="0" xfId="0" applyAlignment="1">
      <alignment vertical="center" wrapText="1"/>
    </xf>
    <xf numFmtId="164" fontId="0" fillId="0" borderId="1" xfId="0" applyBorder="1" applyAlignment="1">
      <alignment vertical="center" wrapText="1"/>
    </xf>
    <xf numFmtId="164" fontId="11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02_03\Fiscal\Chapter\Tables\debt\Debt%203-year%20present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yr detail"/>
      <sheetName val="3-yr summary"/>
      <sheetName val="Table C12"/>
      <sheetName val="Supp Table 7"/>
      <sheetName val="Direct Debt"/>
      <sheetName val="Forecast Agency Debt"/>
      <sheetName val="Budget Agency Debt"/>
      <sheetName val="Total Forecast Agencies"/>
      <sheetName val="Total Budget Agencies"/>
      <sheetName val="Other Guarantees"/>
      <sheetName val="Non-guarantees"/>
      <sheetName val="Chart Data"/>
      <sheetName val="RF - short"/>
      <sheetName val="Table 2.17"/>
      <sheetName val="Forecast Guarantees"/>
      <sheetName val="Budget Guarantees"/>
    </sheetNames>
    <sheetDataSet>
      <sheetData sheetId="0"/>
      <sheetData sheetId="1" refreshError="1"/>
      <sheetData sheetId="2" refreshError="1"/>
      <sheetData sheetId="3">
        <row r="55">
          <cell r="I55">
            <v>34490</v>
          </cell>
          <cell r="K55">
            <v>33879</v>
          </cell>
          <cell r="O55">
            <v>36385</v>
          </cell>
          <cell r="Q55">
            <v>40728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sz="800">
            <a:latin typeface="Arial" pitchFamily="34" charset="0"/>
            <a:cs typeface="Arial" pitchFamily="34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Z42"/>
  <sheetViews>
    <sheetView defaultGridColor="0" topLeftCell="A13" colorId="22" zoomScale="87" workbookViewId="0">
      <selection activeCell="H9" sqref="H9"/>
    </sheetView>
  </sheetViews>
  <sheetFormatPr defaultColWidth="9.83203125" defaultRowHeight="12.75"/>
  <cols>
    <col min="1" max="2" width="2.83203125" style="2" customWidth="1"/>
    <col min="3" max="3" width="3.83203125" style="2" customWidth="1"/>
    <col min="4" max="6" width="9.83203125" style="2"/>
    <col min="7" max="7" width="27.1640625" style="2" customWidth="1"/>
    <col min="8" max="8" width="12" style="20" bestFit="1" customWidth="1"/>
    <col min="9" max="9" width="2.1640625" style="3" customWidth="1"/>
    <col min="10" max="10" width="13.1640625" style="20" bestFit="1" customWidth="1"/>
    <col min="11" max="11" width="2.1640625" style="3" customWidth="1"/>
    <col min="12" max="12" width="11.1640625" style="3" bestFit="1" customWidth="1"/>
    <col min="13" max="13" width="1.83203125" style="3" customWidth="1"/>
    <col min="14" max="14" width="11.1640625" style="3" bestFit="1" customWidth="1"/>
    <col min="15" max="15" width="2.1640625" style="3" customWidth="1"/>
    <col min="16" max="16" width="12" style="21" bestFit="1" customWidth="1"/>
    <col min="17" max="17" width="1.83203125" style="3" customWidth="1"/>
    <col min="18" max="18" width="12" style="3" bestFit="1" customWidth="1"/>
    <col min="19" max="19" width="1.1640625" style="3" customWidth="1"/>
    <col min="20" max="20" width="11.1640625" style="3" bestFit="1" customWidth="1"/>
    <col min="21" max="21" width="3" style="3" customWidth="1"/>
    <col min="22" max="22" width="12" style="21" customWidth="1"/>
    <col min="23" max="23" width="1.83203125" style="3" customWidth="1"/>
    <col min="24" max="24" width="12" style="3" customWidth="1"/>
    <col min="25" max="25" width="1.1640625" style="3" customWidth="1"/>
    <col min="26" max="26" width="11.1640625" style="3" customWidth="1"/>
    <col min="27" max="16384" width="9.83203125" style="3"/>
  </cols>
  <sheetData>
    <row r="1" spans="1:26" ht="15.75">
      <c r="A1" s="1" t="s">
        <v>52</v>
      </c>
      <c r="G1" s="3"/>
      <c r="R1" s="4" t="s">
        <v>155</v>
      </c>
      <c r="X1" s="4" t="s">
        <v>155</v>
      </c>
    </row>
    <row r="2" spans="1:26" ht="15.75">
      <c r="A2" s="1" t="s">
        <v>0</v>
      </c>
      <c r="G2" s="3"/>
      <c r="R2" s="4" t="s">
        <v>156</v>
      </c>
      <c r="X2" s="4" t="s">
        <v>157</v>
      </c>
    </row>
    <row r="3" spans="1:26">
      <c r="A3" s="5"/>
      <c r="B3" s="5"/>
      <c r="C3" s="5"/>
      <c r="D3" s="5"/>
      <c r="E3" s="5"/>
      <c r="F3" s="5"/>
      <c r="G3" s="5"/>
    </row>
    <row r="4" spans="1:26">
      <c r="H4" s="22"/>
      <c r="I4" s="24"/>
      <c r="J4" s="23"/>
      <c r="K4" s="24"/>
      <c r="L4" s="25"/>
      <c r="M4" s="24"/>
      <c r="N4" s="25"/>
      <c r="P4" s="127"/>
      <c r="Q4" s="23"/>
      <c r="R4" s="25"/>
      <c r="S4" s="24"/>
      <c r="T4" s="25"/>
      <c r="V4" s="23" t="s">
        <v>42</v>
      </c>
      <c r="W4" s="23"/>
      <c r="X4" s="25"/>
      <c r="Y4" s="24"/>
      <c r="Z4" s="25"/>
    </row>
    <row r="5" spans="1:26">
      <c r="H5" s="69"/>
      <c r="I5" s="35"/>
      <c r="J5" s="70"/>
      <c r="K5" s="35"/>
      <c r="L5" s="71" t="s">
        <v>4</v>
      </c>
      <c r="M5" s="35"/>
      <c r="N5" s="71" t="s">
        <v>5</v>
      </c>
      <c r="P5" s="138" t="s">
        <v>153</v>
      </c>
      <c r="Q5" s="70"/>
      <c r="R5" s="71" t="s">
        <v>4</v>
      </c>
      <c r="S5" s="35"/>
      <c r="T5" s="71" t="s">
        <v>5</v>
      </c>
      <c r="V5" s="72">
        <v>2012</v>
      </c>
      <c r="W5" s="70"/>
      <c r="X5" s="71" t="s">
        <v>4</v>
      </c>
      <c r="Y5" s="35"/>
      <c r="Z5" s="71" t="s">
        <v>5</v>
      </c>
    </row>
    <row r="6" spans="1:26">
      <c r="A6" s="5"/>
      <c r="B6" s="5"/>
      <c r="C6" s="5"/>
      <c r="D6" s="5"/>
      <c r="E6" s="7"/>
      <c r="F6" s="7"/>
      <c r="G6" s="5"/>
      <c r="H6" s="26">
        <v>2011</v>
      </c>
      <c r="I6" s="5"/>
      <c r="J6" s="26">
        <v>2012</v>
      </c>
      <c r="K6" s="5"/>
      <c r="L6" s="27" t="s">
        <v>6</v>
      </c>
      <c r="M6" s="5"/>
      <c r="N6" s="27" t="s">
        <v>7</v>
      </c>
      <c r="P6" s="73" t="s">
        <v>154</v>
      </c>
      <c r="Q6" s="5"/>
      <c r="R6" s="27" t="s">
        <v>6</v>
      </c>
      <c r="S6" s="5"/>
      <c r="T6" s="27" t="s">
        <v>7</v>
      </c>
      <c r="V6" s="73" t="s">
        <v>158</v>
      </c>
      <c r="W6" s="5"/>
      <c r="X6" s="27" t="s">
        <v>6</v>
      </c>
      <c r="Y6" s="5"/>
      <c r="Z6" s="27" t="s">
        <v>7</v>
      </c>
    </row>
    <row r="7" spans="1:26">
      <c r="A7" s="8"/>
      <c r="B7" s="8"/>
      <c r="C7" s="8"/>
      <c r="D7" s="8"/>
      <c r="E7" s="8"/>
      <c r="F7" s="8"/>
      <c r="G7" s="8"/>
      <c r="H7" s="19"/>
      <c r="I7" s="8"/>
      <c r="J7" s="28" t="s">
        <v>25</v>
      </c>
      <c r="K7" s="8"/>
    </row>
    <row r="8" spans="1:26">
      <c r="A8" s="9" t="s">
        <v>26</v>
      </c>
      <c r="B8" s="8"/>
      <c r="C8" s="8"/>
      <c r="D8" s="8"/>
      <c r="E8" s="8"/>
      <c r="F8" s="8"/>
      <c r="G8" s="8"/>
    </row>
    <row r="9" spans="1:26" ht="14.25">
      <c r="A9" s="8"/>
      <c r="B9" s="15" t="s">
        <v>49</v>
      </c>
      <c r="C9" s="3"/>
      <c r="D9" s="8"/>
      <c r="E9" s="8"/>
      <c r="F9" s="8"/>
      <c r="G9" s="8"/>
      <c r="H9" s="54" t="e">
        <f>#REF!</f>
        <v>#REF!</v>
      </c>
      <c r="I9" s="60"/>
      <c r="J9" s="120" t="e">
        <f>#REF!</f>
        <v>#REF!</v>
      </c>
      <c r="K9" s="60"/>
      <c r="L9" s="54" t="e">
        <f>J9-H9</f>
        <v>#REF!</v>
      </c>
      <c r="M9" s="2"/>
      <c r="N9" s="29" t="e">
        <f>L9/H9*100</f>
        <v>#REF!</v>
      </c>
      <c r="P9" s="54" t="e">
        <f>#REF!</f>
        <v>#REF!</v>
      </c>
      <c r="Q9" s="56"/>
      <c r="R9" s="54" t="e">
        <f>J9-P9</f>
        <v>#REF!</v>
      </c>
      <c r="S9" s="2"/>
      <c r="T9" s="29" t="e">
        <f>R9/P9*100</f>
        <v>#REF!</v>
      </c>
      <c r="V9" s="54">
        <v>7690</v>
      </c>
      <c r="W9" s="56"/>
      <c r="X9" s="54" t="e">
        <f>J9-V9</f>
        <v>#REF!</v>
      </c>
      <c r="Y9" s="2"/>
      <c r="Z9" s="29" t="e">
        <f>X9/V9*100</f>
        <v>#REF!</v>
      </c>
    </row>
    <row r="10" spans="1:26">
      <c r="A10" s="8"/>
      <c r="B10" s="15" t="s">
        <v>53</v>
      </c>
      <c r="C10" s="3"/>
      <c r="D10" s="8"/>
      <c r="E10" s="8"/>
      <c r="F10" s="8"/>
      <c r="G10" s="8"/>
      <c r="J10" s="128"/>
    </row>
    <row r="11" spans="1:26">
      <c r="A11" s="8"/>
      <c r="B11" s="3"/>
      <c r="C11" s="8" t="s">
        <v>27</v>
      </c>
      <c r="D11" s="3"/>
      <c r="E11" s="8"/>
      <c r="F11" s="8"/>
      <c r="G11" s="8"/>
      <c r="H11" s="54" t="e">
        <f>#REF!</f>
        <v>#REF!</v>
      </c>
      <c r="I11" s="10"/>
      <c r="J11" s="120" t="e">
        <f>#REF!</f>
        <v>#REF!</v>
      </c>
      <c r="K11" s="10"/>
      <c r="L11" s="40" t="e">
        <f>J11-H11</f>
        <v>#REF!</v>
      </c>
      <c r="M11" s="2"/>
      <c r="N11" s="30" t="e">
        <f>L11/H11*100</f>
        <v>#REF!</v>
      </c>
      <c r="P11" s="54" t="e">
        <f>#REF!</f>
        <v>#REF!</v>
      </c>
      <c r="Q11" s="56"/>
      <c r="R11" s="54" t="e">
        <f>J11-P11</f>
        <v>#REF!</v>
      </c>
      <c r="S11" s="2"/>
      <c r="T11" s="29" t="e">
        <f>R11/P11*100</f>
        <v>#REF!</v>
      </c>
      <c r="V11" s="54">
        <v>6532</v>
      </c>
      <c r="W11" s="56"/>
      <c r="X11" s="54" t="e">
        <f>J11-V11</f>
        <v>#REF!</v>
      </c>
      <c r="Y11" s="2"/>
      <c r="Z11" s="29" t="e">
        <f>X11/V11*100</f>
        <v>#REF!</v>
      </c>
    </row>
    <row r="12" spans="1:26">
      <c r="A12" s="8"/>
      <c r="B12" s="3"/>
      <c r="C12" s="8" t="s">
        <v>28</v>
      </c>
      <c r="D12" s="3"/>
      <c r="E12" s="8"/>
      <c r="F12" s="8"/>
      <c r="G12" s="8"/>
      <c r="H12" s="54" t="e">
        <f>#REF!</f>
        <v>#REF!</v>
      </c>
      <c r="I12" s="10"/>
      <c r="J12" s="120" t="e">
        <f>#REF!</f>
        <v>#REF!</v>
      </c>
      <c r="K12" s="10"/>
      <c r="L12" s="54" t="e">
        <f>J12-H12</f>
        <v>#REF!</v>
      </c>
      <c r="M12" s="2"/>
      <c r="N12" s="30" t="e">
        <f>L12/H12*100</f>
        <v>#REF!</v>
      </c>
      <c r="P12" s="54" t="e">
        <f>#REF!</f>
        <v>#REF!</v>
      </c>
      <c r="Q12" s="56"/>
      <c r="R12" s="54" t="e">
        <f>J12-P12</f>
        <v>#REF!</v>
      </c>
      <c r="S12" s="2"/>
      <c r="T12" s="29" t="e">
        <f>R12/P12*100</f>
        <v>#REF!</v>
      </c>
      <c r="V12" s="54">
        <v>4214</v>
      </c>
      <c r="W12" s="56"/>
      <c r="X12" s="54" t="e">
        <f>J12-V12</f>
        <v>#REF!</v>
      </c>
      <c r="Y12" s="2"/>
      <c r="Z12" s="29" t="e">
        <f>X12/V12*100</f>
        <v>#REF!</v>
      </c>
    </row>
    <row r="13" spans="1:26">
      <c r="A13" s="8"/>
      <c r="B13" s="3"/>
      <c r="C13" s="8"/>
      <c r="D13" s="3"/>
      <c r="E13" s="8"/>
      <c r="F13" s="8"/>
      <c r="G13" s="8"/>
      <c r="H13" s="59" t="e">
        <f>SUM(H11:H12)</f>
        <v>#REF!</v>
      </c>
      <c r="I13" s="10"/>
      <c r="J13" s="129" t="e">
        <f>SUM(J11:J12)</f>
        <v>#REF!</v>
      </c>
      <c r="K13" s="10"/>
      <c r="L13" s="59" t="e">
        <f>SUM(L11:L12)</f>
        <v>#REF!</v>
      </c>
      <c r="M13" s="2"/>
      <c r="N13" s="30" t="e">
        <f>L13/H13*100</f>
        <v>#REF!</v>
      </c>
      <c r="P13" s="59" t="e">
        <f>SUM(P11:P12)</f>
        <v>#REF!</v>
      </c>
      <c r="Q13" s="56"/>
      <c r="R13" s="59" t="e">
        <f>J13-P13</f>
        <v>#REF!</v>
      </c>
      <c r="S13" s="2"/>
      <c r="T13" s="29" t="e">
        <f>R13/P13*100</f>
        <v>#REF!</v>
      </c>
      <c r="V13" s="59">
        <f>SUM(V11:V12)</f>
        <v>10746</v>
      </c>
      <c r="W13" s="56"/>
      <c r="X13" s="59" t="e">
        <f>SUM(X11:X12)</f>
        <v>#REF!</v>
      </c>
      <c r="Y13" s="2"/>
      <c r="Z13" s="29" t="e">
        <f>X13/V13*100</f>
        <v>#REF!</v>
      </c>
    </row>
    <row r="14" spans="1:26">
      <c r="A14" s="8"/>
      <c r="B14" s="15" t="s">
        <v>40</v>
      </c>
      <c r="C14" s="3"/>
      <c r="D14" s="3"/>
      <c r="E14" s="8"/>
      <c r="F14" s="8"/>
      <c r="G14" s="8"/>
      <c r="H14" s="59" t="e">
        <f>#REF!</f>
        <v>#REF!</v>
      </c>
      <c r="J14" s="129" t="e">
        <f>#REF!</f>
        <v>#REF!</v>
      </c>
      <c r="L14" s="59" t="e">
        <f>J14-H14</f>
        <v>#REF!</v>
      </c>
      <c r="M14" s="2"/>
      <c r="N14" s="30" t="e">
        <f>L14/H14*100</f>
        <v>#REF!</v>
      </c>
      <c r="P14" s="59" t="e">
        <f>#REF!</f>
        <v>#REF!</v>
      </c>
      <c r="Q14" s="56"/>
      <c r="R14" s="59" t="e">
        <f>J14-P14</f>
        <v>#REF!</v>
      </c>
      <c r="S14" s="2"/>
      <c r="T14" s="29" t="e">
        <f>R14/P14*100</f>
        <v>#REF!</v>
      </c>
      <c r="V14" s="59">
        <v>5317</v>
      </c>
      <c r="W14" s="56"/>
      <c r="X14" s="54" t="e">
        <f>J14-V14</f>
        <v>#REF!</v>
      </c>
      <c r="Y14" s="2"/>
      <c r="Z14" s="29" t="e">
        <f>X14/V14*100</f>
        <v>#REF!</v>
      </c>
    </row>
    <row r="15" spans="1:26">
      <c r="A15" s="8"/>
      <c r="B15" s="15" t="s">
        <v>138</v>
      </c>
      <c r="C15" s="8"/>
      <c r="D15" s="3"/>
      <c r="E15" s="8"/>
      <c r="F15" s="8"/>
      <c r="G15" s="8"/>
      <c r="H15" s="40"/>
      <c r="I15" s="10"/>
      <c r="J15" s="119"/>
      <c r="K15" s="10"/>
      <c r="L15" s="56"/>
      <c r="N15" s="33"/>
      <c r="P15" s="40"/>
      <c r="Q15" s="56"/>
      <c r="R15" s="56"/>
      <c r="V15" s="40"/>
      <c r="W15" s="56"/>
      <c r="X15" s="64"/>
    </row>
    <row r="16" spans="1:26">
      <c r="B16" s="17"/>
      <c r="C16" s="8" t="s">
        <v>3</v>
      </c>
      <c r="E16" s="8"/>
      <c r="F16" s="8"/>
      <c r="G16" s="8"/>
      <c r="H16" s="40" t="e">
        <f>#REF!</f>
        <v>#REF!</v>
      </c>
      <c r="I16" s="10"/>
      <c r="J16" s="119" t="e">
        <f>#REF!</f>
        <v>#REF!</v>
      </c>
      <c r="K16" s="10"/>
      <c r="L16" s="40" t="e">
        <f>J16-H16</f>
        <v>#REF!</v>
      </c>
      <c r="M16" s="2"/>
      <c r="N16" s="30" t="e">
        <f t="shared" ref="N16:N21" si="0">L16/H16*100</f>
        <v>#REF!</v>
      </c>
      <c r="P16" s="54" t="e">
        <f>#REF!</f>
        <v>#REF!</v>
      </c>
      <c r="Q16" s="56"/>
      <c r="R16" s="54" t="e">
        <f>J16-P16</f>
        <v>#REF!</v>
      </c>
      <c r="S16" s="2"/>
      <c r="T16" s="29" t="e">
        <f>R16/P16*100</f>
        <v>#REF!</v>
      </c>
      <c r="V16" s="40">
        <v>6278</v>
      </c>
      <c r="W16" s="56"/>
      <c r="X16" s="54" t="e">
        <f>J16-V16</f>
        <v>#REF!</v>
      </c>
      <c r="Y16" s="2"/>
      <c r="Z16" s="29" t="e">
        <f>X16/V16*100</f>
        <v>#REF!</v>
      </c>
    </row>
    <row r="17" spans="1:26">
      <c r="B17" s="8"/>
      <c r="C17" s="8" t="s">
        <v>2</v>
      </c>
      <c r="E17" s="8"/>
      <c r="F17" s="8"/>
      <c r="G17" s="8"/>
      <c r="H17" s="40" t="e">
        <f>#REF!</f>
        <v>#REF!</v>
      </c>
      <c r="I17" s="10"/>
      <c r="J17" s="119" t="e">
        <f>#REF!</f>
        <v>#REF!</v>
      </c>
      <c r="K17" s="10"/>
      <c r="L17" s="40" t="e">
        <f>J17-H17</f>
        <v>#REF!</v>
      </c>
      <c r="M17" s="2"/>
      <c r="N17" s="30" t="e">
        <f t="shared" si="0"/>
        <v>#REF!</v>
      </c>
      <c r="P17" s="54" t="e">
        <f>#REF!</f>
        <v>#REF!</v>
      </c>
      <c r="Q17" s="56"/>
      <c r="R17" s="54" t="e">
        <f>J17-P17</f>
        <v>#REF!</v>
      </c>
      <c r="S17" s="2"/>
      <c r="T17" s="29" t="e">
        <f>R17/P17*100</f>
        <v>#REF!</v>
      </c>
      <c r="V17" s="40">
        <v>181</v>
      </c>
      <c r="W17" s="56"/>
      <c r="X17" s="54" t="e">
        <f>J17-V17</f>
        <v>#REF!</v>
      </c>
      <c r="Y17" s="2"/>
      <c r="Z17" s="29" t="e">
        <f>X17/V17*100</f>
        <v>#REF!</v>
      </c>
    </row>
    <row r="18" spans="1:26" ht="14.25">
      <c r="A18" s="8"/>
      <c r="B18" s="8"/>
      <c r="C18" s="8" t="s">
        <v>41</v>
      </c>
      <c r="D18" s="3"/>
      <c r="E18" s="8"/>
      <c r="F18" s="8"/>
      <c r="G18" s="8"/>
      <c r="H18" s="54" t="e">
        <f>#REF!</f>
        <v>#REF!</v>
      </c>
      <c r="I18" s="14"/>
      <c r="J18" s="120" t="e">
        <f>#REF!</f>
        <v>#REF!</v>
      </c>
      <c r="K18" s="14"/>
      <c r="L18" s="54" t="e">
        <f>J18-H18</f>
        <v>#REF!</v>
      </c>
      <c r="M18" s="2"/>
      <c r="N18" s="30" t="e">
        <f t="shared" si="0"/>
        <v>#REF!</v>
      </c>
      <c r="P18" s="54" t="e">
        <f>#REF!</f>
        <v>#REF!</v>
      </c>
      <c r="Q18" s="56"/>
      <c r="R18" s="54" t="e">
        <f>J18-P18</f>
        <v>#REF!</v>
      </c>
      <c r="S18" s="2"/>
      <c r="T18" s="29" t="e">
        <f>R18/P18*100</f>
        <v>#REF!</v>
      </c>
      <c r="V18" s="54">
        <v>999</v>
      </c>
      <c r="W18" s="56"/>
      <c r="X18" s="54" t="e">
        <f>J18-V18</f>
        <v>#REF!</v>
      </c>
      <c r="Y18" s="2"/>
      <c r="Z18" s="29" t="e">
        <f>X18/V18*100</f>
        <v>#REF!</v>
      </c>
    </row>
    <row r="19" spans="1:26">
      <c r="A19" s="8"/>
      <c r="B19" s="8"/>
      <c r="C19" s="15" t="s">
        <v>46</v>
      </c>
      <c r="D19" s="3"/>
      <c r="E19" s="8"/>
      <c r="F19" s="8"/>
      <c r="G19" s="8"/>
      <c r="H19" s="54" t="e">
        <f>#REF!</f>
        <v>#REF!</v>
      </c>
      <c r="I19" s="16"/>
      <c r="J19" s="120" t="e">
        <f>#REF!</f>
        <v>#REF!</v>
      </c>
      <c r="K19" s="16"/>
      <c r="L19" s="54" t="e">
        <f>J19-H19</f>
        <v>#REF!</v>
      </c>
      <c r="M19" s="2"/>
      <c r="N19" s="30" t="e">
        <f t="shared" si="0"/>
        <v>#REF!</v>
      </c>
      <c r="P19" s="54" t="e">
        <f>#REF!</f>
        <v>#REF!</v>
      </c>
      <c r="Q19" s="56"/>
      <c r="R19" s="54" t="e">
        <f>J19-P19</f>
        <v>#REF!</v>
      </c>
      <c r="S19" s="2"/>
      <c r="T19" s="29" t="e">
        <f>R19/P19*100</f>
        <v>#REF!</v>
      </c>
      <c r="V19" s="54">
        <v>1175</v>
      </c>
      <c r="W19" s="56"/>
      <c r="X19" s="54" t="e">
        <f>J19-V19</f>
        <v>#REF!</v>
      </c>
      <c r="Y19" s="2"/>
      <c r="Z19" s="29" t="e">
        <f>X19/V19*100</f>
        <v>#REF!</v>
      </c>
    </row>
    <row r="20" spans="1:26" ht="3" customHeight="1">
      <c r="B20" s="8"/>
      <c r="C20" s="8"/>
      <c r="E20" s="8"/>
      <c r="F20" s="8"/>
      <c r="G20" s="8"/>
      <c r="H20" s="40"/>
      <c r="I20" s="16"/>
      <c r="J20" s="119"/>
      <c r="K20" s="16"/>
      <c r="L20" s="40"/>
      <c r="M20" s="2"/>
      <c r="N20" s="30"/>
      <c r="P20" s="54"/>
      <c r="Q20" s="56"/>
      <c r="R20" s="54"/>
      <c r="S20" s="2"/>
      <c r="T20" s="12"/>
      <c r="V20" s="40"/>
      <c r="W20" s="56"/>
      <c r="X20" s="54"/>
      <c r="Y20" s="2"/>
      <c r="Z20" s="12"/>
    </row>
    <row r="21" spans="1:26">
      <c r="B21" s="8"/>
      <c r="C21" s="8"/>
      <c r="E21" s="8"/>
      <c r="F21" s="8"/>
      <c r="G21" s="8"/>
      <c r="H21" s="59" t="e">
        <f>SUM(H16:H20)</f>
        <v>#REF!</v>
      </c>
      <c r="J21" s="129" t="e">
        <f>SUM(J16:J20)</f>
        <v>#REF!</v>
      </c>
      <c r="L21" s="59" t="e">
        <f>SUM(L16:L20)</f>
        <v>#REF!</v>
      </c>
      <c r="N21" s="30" t="e">
        <f t="shared" si="0"/>
        <v>#REF!</v>
      </c>
      <c r="P21" s="59" t="e">
        <f>SUM(P16:P20)</f>
        <v>#REF!</v>
      </c>
      <c r="R21" s="59" t="e">
        <f>SUM(R16:R20)</f>
        <v>#REF!</v>
      </c>
      <c r="T21" s="29" t="e">
        <f>R21/P21*100</f>
        <v>#REF!</v>
      </c>
      <c r="V21" s="59">
        <f>SUM(V16:V20)</f>
        <v>8633</v>
      </c>
      <c r="X21" s="59" t="e">
        <f>SUM(X16:X20)</f>
        <v>#REF!</v>
      </c>
      <c r="Z21" s="29" t="e">
        <f>X21/V21*100</f>
        <v>#REF!</v>
      </c>
    </row>
    <row r="22" spans="1:26">
      <c r="B22" s="15" t="s">
        <v>11</v>
      </c>
      <c r="C22" s="8"/>
      <c r="E22" s="8"/>
      <c r="F22" s="8"/>
      <c r="G22" s="8"/>
      <c r="H22" s="57"/>
      <c r="I22" s="10"/>
      <c r="J22" s="130"/>
      <c r="K22" s="10"/>
      <c r="L22" s="54"/>
      <c r="M22" s="2"/>
      <c r="N22" s="29"/>
      <c r="P22" s="57"/>
      <c r="Q22" s="56"/>
      <c r="R22" s="54"/>
      <c r="S22" s="2"/>
      <c r="T22" s="30"/>
      <c r="V22" s="57"/>
      <c r="W22" s="56"/>
      <c r="X22" s="54"/>
      <c r="Y22" s="2"/>
      <c r="Z22" s="30"/>
    </row>
    <row r="23" spans="1:26">
      <c r="A23" s="8"/>
      <c r="B23" s="8"/>
      <c r="C23" s="8" t="s">
        <v>54</v>
      </c>
      <c r="E23" s="8"/>
      <c r="F23" s="8"/>
      <c r="G23" s="8"/>
      <c r="H23" s="40" t="e">
        <f>#REF!</f>
        <v>#REF!</v>
      </c>
      <c r="I23" s="10"/>
      <c r="J23" s="119" t="e">
        <f>#REF!</f>
        <v>#REF!</v>
      </c>
      <c r="K23" s="10"/>
      <c r="L23" s="40" t="e">
        <f>J23-H23</f>
        <v>#REF!</v>
      </c>
      <c r="M23" s="2"/>
      <c r="N23" s="30" t="e">
        <f>L23/H23*100</f>
        <v>#REF!</v>
      </c>
      <c r="P23" s="54" t="e">
        <f>#REF!</f>
        <v>#REF!</v>
      </c>
      <c r="Q23" s="56"/>
      <c r="R23" s="54" t="e">
        <f>J23-P23</f>
        <v>#REF!</v>
      </c>
      <c r="S23" s="2"/>
      <c r="T23" s="29" t="e">
        <f>R23/P23*100</f>
        <v>#REF!</v>
      </c>
      <c r="V23" s="40">
        <v>668</v>
      </c>
      <c r="W23" s="56"/>
      <c r="X23" s="54" t="e">
        <f>J23-V23</f>
        <v>#REF!</v>
      </c>
      <c r="Y23" s="2"/>
      <c r="Z23" s="29" t="e">
        <f>X23/V23*100</f>
        <v>#REF!</v>
      </c>
    </row>
    <row r="24" spans="1:26">
      <c r="A24" s="8"/>
      <c r="B24" s="8"/>
      <c r="C24" s="8" t="s">
        <v>11</v>
      </c>
      <c r="D24" s="8"/>
      <c r="E24" s="8"/>
      <c r="F24" s="8"/>
      <c r="G24" s="8"/>
      <c r="H24" s="119" t="e">
        <f>#REF!+#REF!+#REF!+#REF!</f>
        <v>#REF!</v>
      </c>
      <c r="I24" s="10"/>
      <c r="J24" s="119" t="e">
        <f>#REF!+#REF!+#REF!+#REF!</f>
        <v>#REF!</v>
      </c>
      <c r="K24" s="10"/>
      <c r="L24" s="40" t="e">
        <f>J24-H24</f>
        <v>#REF!</v>
      </c>
      <c r="M24" s="2"/>
      <c r="N24" s="30" t="e">
        <f>L24/H24*100</f>
        <v>#REF!</v>
      </c>
      <c r="P24" s="119" t="e">
        <f>#REF!+#REF!+#REF!+#REF!</f>
        <v>#REF!</v>
      </c>
      <c r="Q24" s="56"/>
      <c r="R24" s="54" t="e">
        <f>J24-P24</f>
        <v>#REF!</v>
      </c>
      <c r="S24" s="2"/>
      <c r="T24" s="29" t="e">
        <f>R24/P24*100</f>
        <v>#REF!</v>
      </c>
      <c r="V24" s="40">
        <f>400+378+116</f>
        <v>894</v>
      </c>
      <c r="W24" s="56"/>
      <c r="X24" s="54" t="e">
        <f>J24-V24</f>
        <v>#REF!</v>
      </c>
      <c r="Y24" s="2"/>
      <c r="Z24" s="29" t="e">
        <f>X24/V24*100</f>
        <v>#REF!</v>
      </c>
    </row>
    <row r="25" spans="1:26">
      <c r="A25" s="8"/>
      <c r="B25" s="8"/>
      <c r="C25" s="8" t="s">
        <v>145</v>
      </c>
      <c r="D25" s="8"/>
      <c r="E25" s="8"/>
      <c r="F25" s="8"/>
      <c r="G25" s="8"/>
      <c r="H25" s="40" t="e">
        <f>#REF!</f>
        <v>#REF!</v>
      </c>
      <c r="I25" s="10"/>
      <c r="J25" s="119" t="e">
        <f>#REF!</f>
        <v>#REF!</v>
      </c>
      <c r="K25" s="10"/>
      <c r="L25" s="40" t="e">
        <f>J25-H25</f>
        <v>#REF!</v>
      </c>
      <c r="M25" s="2"/>
      <c r="N25" s="30" t="e">
        <f>L25/H25*100</f>
        <v>#REF!</v>
      </c>
      <c r="P25" s="119" t="e">
        <f>#REF!</f>
        <v>#REF!</v>
      </c>
      <c r="Q25" s="56"/>
      <c r="R25" s="54" t="e">
        <f>J25-P25</f>
        <v>#REF!</v>
      </c>
      <c r="S25" s="2"/>
      <c r="T25" s="29" t="e">
        <f>R25/P25*100</f>
        <v>#REF!</v>
      </c>
      <c r="V25" s="40">
        <v>838</v>
      </c>
      <c r="W25" s="56"/>
      <c r="X25" s="54" t="e">
        <f>J25-V25</f>
        <v>#REF!</v>
      </c>
      <c r="Y25" s="2"/>
      <c r="Z25" s="29" t="e">
        <f>X25/V25*100</f>
        <v>#REF!</v>
      </c>
    </row>
    <row r="26" spans="1:26">
      <c r="A26" s="3"/>
      <c r="B26" s="8"/>
      <c r="C26" s="8"/>
      <c r="E26" s="8"/>
      <c r="F26" s="8"/>
      <c r="G26" s="8"/>
      <c r="H26" s="59" t="e">
        <f>SUM(H23:H25)</f>
        <v>#REF!</v>
      </c>
      <c r="J26" s="129" t="e">
        <f>SUM(J23:J25)</f>
        <v>#REF!</v>
      </c>
      <c r="L26" s="59" t="e">
        <f>SUM(L23:L25)</f>
        <v>#REF!</v>
      </c>
      <c r="N26" s="30" t="e">
        <f>L26/H26*100</f>
        <v>#REF!</v>
      </c>
      <c r="P26" s="59" t="e">
        <f>SUM(P23:P25)</f>
        <v>#REF!</v>
      </c>
      <c r="R26" s="59" t="e">
        <f>SUM(R23:R25)</f>
        <v>#REF!</v>
      </c>
      <c r="T26" s="29" t="e">
        <f>R26/P26*100</f>
        <v>#REF!</v>
      </c>
      <c r="V26" s="59">
        <f>SUM(V23:V25)</f>
        <v>2400</v>
      </c>
      <c r="X26" s="59" t="e">
        <f>SUM(X23:X25)</f>
        <v>#REF!</v>
      </c>
      <c r="Z26" s="29" t="e">
        <f>X26/V26*100</f>
        <v>#REF!</v>
      </c>
    </row>
    <row r="27" spans="1:26">
      <c r="A27" s="9" t="s">
        <v>29</v>
      </c>
      <c r="B27" s="8"/>
      <c r="C27" s="8"/>
      <c r="E27" s="8"/>
      <c r="F27" s="8"/>
      <c r="G27" s="8"/>
      <c r="H27" s="58" t="e">
        <f>H9+H13+H14+H21+H26</f>
        <v>#REF!</v>
      </c>
      <c r="I27" s="10"/>
      <c r="J27" s="131" t="e">
        <f>J9+J13+J14+J21+J26</f>
        <v>#REF!</v>
      </c>
      <c r="K27" s="10"/>
      <c r="L27" s="58" t="e">
        <f>L9+L13+L14+L21+L26</f>
        <v>#REF!</v>
      </c>
      <c r="M27" s="2"/>
      <c r="N27" s="30" t="e">
        <f>L27/H27*100</f>
        <v>#REF!</v>
      </c>
      <c r="P27" s="58" t="e">
        <f>P9+P13+P14+P21+P26</f>
        <v>#REF!</v>
      </c>
      <c r="Q27" s="56"/>
      <c r="R27" s="58" t="e">
        <f>R9+R13+R14+R21+R26</f>
        <v>#REF!</v>
      </c>
      <c r="S27" s="2"/>
      <c r="T27" s="29" t="e">
        <f>R27/P27*100</f>
        <v>#REF!</v>
      </c>
      <c r="V27" s="58">
        <f>V9+V13+V14+V21+V26</f>
        <v>34786</v>
      </c>
      <c r="W27" s="56"/>
      <c r="X27" s="58" t="e">
        <f>X9+X13+X14+X21+X26</f>
        <v>#REF!</v>
      </c>
      <c r="Y27" s="2"/>
      <c r="Z27" s="29" t="e">
        <f>X27/V27*100</f>
        <v>#REF!</v>
      </c>
    </row>
    <row r="28" spans="1:26">
      <c r="A28" s="9" t="s">
        <v>43</v>
      </c>
      <c r="B28" s="8"/>
      <c r="C28" s="8"/>
      <c r="E28" s="8"/>
      <c r="F28" s="8"/>
      <c r="G28" s="8"/>
      <c r="H28" s="57"/>
      <c r="I28" s="10"/>
      <c r="J28" s="130"/>
      <c r="K28" s="10"/>
      <c r="L28" s="61"/>
      <c r="M28" s="2"/>
      <c r="N28" s="29"/>
      <c r="P28" s="57"/>
      <c r="Q28" s="56"/>
      <c r="R28" s="61"/>
      <c r="S28" s="2"/>
      <c r="T28" s="29"/>
      <c r="V28" s="57"/>
      <c r="W28" s="56"/>
      <c r="X28" s="61"/>
      <c r="Y28" s="2"/>
      <c r="Z28" s="29"/>
    </row>
    <row r="29" spans="1:26">
      <c r="B29" s="15" t="s">
        <v>44</v>
      </c>
      <c r="C29" s="8"/>
      <c r="E29" s="8"/>
      <c r="F29" s="8"/>
      <c r="G29" s="8"/>
      <c r="J29" s="128"/>
    </row>
    <row r="30" spans="1:26" ht="12.95" customHeight="1">
      <c r="B30" s="8"/>
      <c r="C30" s="8" t="s">
        <v>1</v>
      </c>
      <c r="E30" s="8"/>
      <c r="F30" s="8"/>
      <c r="G30" s="8"/>
      <c r="H30" s="40" t="e">
        <f>#REF!</f>
        <v>#REF!</v>
      </c>
      <c r="I30" s="10"/>
      <c r="J30" s="119" t="e">
        <f>#REF!</f>
        <v>#REF!</v>
      </c>
      <c r="K30" s="10"/>
      <c r="L30" s="40" t="e">
        <f t="shared" ref="L30:L35" si="1">J30-H30</f>
        <v>#REF!</v>
      </c>
      <c r="M30" s="2"/>
      <c r="N30" s="30" t="e">
        <f t="shared" ref="N30:N40" si="2">L30/H30*100</f>
        <v>#REF!</v>
      </c>
      <c r="P30" s="40" t="e">
        <f>#REF!</f>
        <v>#REF!</v>
      </c>
      <c r="Q30" s="56"/>
      <c r="R30" s="54" t="e">
        <f t="shared" ref="R30:R35" si="3">J30-P30</f>
        <v>#REF!</v>
      </c>
      <c r="S30" s="2"/>
      <c r="T30" s="29" t="e">
        <f t="shared" ref="T30:T40" si="4">R30/P30*100</f>
        <v>#REF!</v>
      </c>
      <c r="V30" s="40">
        <v>13466</v>
      </c>
      <c r="W30" s="56"/>
      <c r="X30" s="54" t="e">
        <f t="shared" ref="X30:X35" si="5">J30-V30</f>
        <v>#REF!</v>
      </c>
      <c r="Y30" s="2"/>
      <c r="Z30" s="29" t="e">
        <f t="shared" ref="Z30:Z40" si="6">X30/V30*100</f>
        <v>#REF!</v>
      </c>
    </row>
    <row r="31" spans="1:26" ht="12.95" customHeight="1">
      <c r="B31" s="8"/>
      <c r="C31" s="8" t="s">
        <v>146</v>
      </c>
      <c r="E31" s="8"/>
      <c r="F31" s="8"/>
      <c r="G31" s="8"/>
      <c r="H31" s="40" t="e">
        <f>#REF!</f>
        <v>#REF!</v>
      </c>
      <c r="I31" s="10"/>
      <c r="J31" s="119" t="e">
        <f>#REF!</f>
        <v>#REF!</v>
      </c>
      <c r="K31" s="10"/>
      <c r="L31" s="40" t="e">
        <f t="shared" si="1"/>
        <v>#REF!</v>
      </c>
      <c r="M31" s="2"/>
      <c r="N31" s="30" t="e">
        <f>L31/H31*100</f>
        <v>#REF!</v>
      </c>
      <c r="P31" s="40" t="e">
        <f>#REF!</f>
        <v>#REF!</v>
      </c>
      <c r="Q31" s="56"/>
      <c r="R31" s="54" t="e">
        <f t="shared" si="3"/>
        <v>#REF!</v>
      </c>
      <c r="S31" s="2"/>
      <c r="T31" s="29" t="e">
        <f t="shared" si="4"/>
        <v>#REF!</v>
      </c>
      <c r="V31" s="40">
        <v>98</v>
      </c>
      <c r="W31" s="56"/>
      <c r="X31" s="54" t="e">
        <f t="shared" si="5"/>
        <v>#REF!</v>
      </c>
      <c r="Y31" s="2"/>
      <c r="Z31" s="29"/>
    </row>
    <row r="32" spans="1:26">
      <c r="B32" s="8"/>
      <c r="C32" s="8" t="s">
        <v>90</v>
      </c>
      <c r="E32" s="8"/>
      <c r="F32" s="8"/>
      <c r="G32" s="8"/>
      <c r="H32" s="40" t="e">
        <f>#REF!</f>
        <v>#REF!</v>
      </c>
      <c r="I32" s="10"/>
      <c r="J32" s="119" t="e">
        <f>#REF!</f>
        <v>#REF!</v>
      </c>
      <c r="K32" s="10"/>
      <c r="L32" s="40" t="e">
        <f t="shared" si="1"/>
        <v>#REF!</v>
      </c>
      <c r="M32" s="2"/>
      <c r="N32" s="12" t="e">
        <f t="shared" si="2"/>
        <v>#REF!</v>
      </c>
      <c r="P32" s="40" t="e">
        <f>#REF!</f>
        <v>#REF!</v>
      </c>
      <c r="Q32" s="56"/>
      <c r="R32" s="54" t="e">
        <f t="shared" si="3"/>
        <v>#REF!</v>
      </c>
      <c r="S32" s="2"/>
      <c r="T32" s="12" t="e">
        <f t="shared" si="4"/>
        <v>#REF!</v>
      </c>
      <c r="V32" s="40">
        <v>482</v>
      </c>
      <c r="W32" s="56"/>
      <c r="X32" s="54" t="e">
        <f t="shared" si="5"/>
        <v>#REF!</v>
      </c>
      <c r="Y32" s="2"/>
      <c r="Z32" s="12" t="e">
        <f t="shared" si="6"/>
        <v>#REF!</v>
      </c>
    </row>
    <row r="33" spans="1:26">
      <c r="B33" s="8"/>
      <c r="C33" s="8" t="s">
        <v>24</v>
      </c>
      <c r="E33" s="8"/>
      <c r="F33" s="8"/>
      <c r="G33" s="8"/>
      <c r="H33" s="40" t="e">
        <f>#REF!</f>
        <v>#REF!</v>
      </c>
      <c r="I33" s="10"/>
      <c r="J33" s="119" t="e">
        <f>#REF!</f>
        <v>#REF!</v>
      </c>
      <c r="K33" s="10"/>
      <c r="L33" s="40" t="e">
        <f t="shared" si="1"/>
        <v>#REF!</v>
      </c>
      <c r="M33" s="2"/>
      <c r="N33" s="12" t="e">
        <f>L33/H33*100</f>
        <v>#REF!</v>
      </c>
      <c r="P33" s="40" t="e">
        <f>#REF!</f>
        <v>#REF!</v>
      </c>
      <c r="Q33" s="56"/>
      <c r="R33" s="54" t="e">
        <f t="shared" si="3"/>
        <v>#REF!</v>
      </c>
      <c r="S33" s="2"/>
      <c r="T33" s="29" t="e">
        <f>R33/P33*100</f>
        <v>#REF!</v>
      </c>
      <c r="V33" s="40">
        <v>0</v>
      </c>
      <c r="W33" s="56"/>
      <c r="X33" s="54" t="e">
        <f t="shared" si="5"/>
        <v>#REF!</v>
      </c>
      <c r="Y33" s="2"/>
      <c r="Z33" s="29" t="e">
        <f>X33/V33*100</f>
        <v>#REF!</v>
      </c>
    </row>
    <row r="34" spans="1:26">
      <c r="B34" s="8"/>
      <c r="C34" s="8" t="s">
        <v>115</v>
      </c>
      <c r="E34" s="8"/>
      <c r="F34" s="8"/>
      <c r="G34" s="8"/>
      <c r="H34" s="40" t="e">
        <f>#REF!</f>
        <v>#REF!</v>
      </c>
      <c r="I34" s="10"/>
      <c r="J34" s="119" t="e">
        <f>#REF!</f>
        <v>#REF!</v>
      </c>
      <c r="K34" s="10"/>
      <c r="L34" s="40" t="e">
        <f t="shared" si="1"/>
        <v>#REF!</v>
      </c>
      <c r="M34" s="2"/>
      <c r="N34" s="12" t="e">
        <f t="shared" si="2"/>
        <v>#REF!</v>
      </c>
      <c r="P34" s="40" t="e">
        <f>#REF!</f>
        <v>#REF!</v>
      </c>
      <c r="Q34" s="56"/>
      <c r="R34" s="54" t="e">
        <f t="shared" si="3"/>
        <v>#REF!</v>
      </c>
      <c r="S34" s="2"/>
      <c r="T34" s="29" t="e">
        <f t="shared" si="4"/>
        <v>#REF!</v>
      </c>
      <c r="V34" s="40">
        <v>173</v>
      </c>
      <c r="W34" s="56"/>
      <c r="X34" s="54" t="e">
        <f t="shared" si="5"/>
        <v>#REF!</v>
      </c>
      <c r="Y34" s="2"/>
      <c r="Z34" s="29" t="e">
        <f t="shared" si="6"/>
        <v>#REF!</v>
      </c>
    </row>
    <row r="35" spans="1:26">
      <c r="B35" s="8"/>
      <c r="C35" s="8" t="s">
        <v>143</v>
      </c>
      <c r="E35" s="8"/>
      <c r="F35" s="8"/>
      <c r="G35" s="8"/>
      <c r="H35" s="40" t="e">
        <f>#REF!</f>
        <v>#REF!</v>
      </c>
      <c r="I35" s="10"/>
      <c r="J35" s="119" t="e">
        <f>#REF!</f>
        <v>#REF!</v>
      </c>
      <c r="K35" s="10"/>
      <c r="L35" s="40" t="e">
        <f t="shared" si="1"/>
        <v>#REF!</v>
      </c>
      <c r="M35" s="2"/>
      <c r="N35" s="12" t="e">
        <f>L35/H35*100</f>
        <v>#REF!</v>
      </c>
      <c r="P35" s="40" t="e">
        <f>#REF!</f>
        <v>#REF!</v>
      </c>
      <c r="Q35" s="56"/>
      <c r="R35" s="54" t="e">
        <f t="shared" si="3"/>
        <v>#REF!</v>
      </c>
      <c r="S35" s="2"/>
      <c r="T35" s="12" t="e">
        <f>R35/P35*100</f>
        <v>#REF!</v>
      </c>
      <c r="V35" s="40">
        <v>1930</v>
      </c>
      <c r="W35" s="56"/>
      <c r="X35" s="54" t="e">
        <f t="shared" si="5"/>
        <v>#REF!</v>
      </c>
      <c r="Y35" s="2"/>
      <c r="Z35" s="12" t="e">
        <f>X35/V35*100</f>
        <v>#REF!</v>
      </c>
    </row>
    <row r="36" spans="1:26">
      <c r="B36" s="8"/>
      <c r="C36" s="8"/>
      <c r="E36" s="8"/>
      <c r="F36" s="8"/>
      <c r="G36" s="8"/>
      <c r="H36" s="62" t="e">
        <f>SUM(H30:H35)</f>
        <v>#REF!</v>
      </c>
      <c r="I36" s="10"/>
      <c r="J36" s="132" t="e">
        <f>SUM(J30:J35)</f>
        <v>#REF!</v>
      </c>
      <c r="K36" s="10"/>
      <c r="L36" s="62" t="e">
        <f>SUM(L30:L35)</f>
        <v>#REF!</v>
      </c>
      <c r="M36" s="2"/>
      <c r="N36" s="12" t="e">
        <f t="shared" si="2"/>
        <v>#REF!</v>
      </c>
      <c r="P36" s="62" t="e">
        <f>SUM(P30:P35)</f>
        <v>#REF!</v>
      </c>
      <c r="Q36" s="56"/>
      <c r="R36" s="62" t="e">
        <f>SUM(R30:R35)</f>
        <v>#REF!</v>
      </c>
      <c r="S36" s="2"/>
      <c r="T36" s="12" t="e">
        <f t="shared" si="4"/>
        <v>#REF!</v>
      </c>
      <c r="V36" s="62">
        <f>SUM(V30:V35)</f>
        <v>16149</v>
      </c>
      <c r="W36" s="56"/>
      <c r="X36" s="62" t="e">
        <f>SUM(X30:X35)</f>
        <v>#REF!</v>
      </c>
      <c r="Y36" s="2"/>
      <c r="Z36" s="12" t="e">
        <f t="shared" si="6"/>
        <v>#REF!</v>
      </c>
    </row>
    <row r="37" spans="1:26">
      <c r="A37" s="3"/>
      <c r="B37" s="15" t="s">
        <v>10</v>
      </c>
      <c r="C37" s="8"/>
      <c r="D37" s="8"/>
      <c r="E37" s="8"/>
      <c r="F37" s="8"/>
      <c r="G37" s="8"/>
      <c r="H37" s="41" t="e">
        <f>#REF!</f>
        <v>#REF!</v>
      </c>
      <c r="I37" s="10"/>
      <c r="J37" s="133" t="e">
        <f>#REF!</f>
        <v>#REF!</v>
      </c>
      <c r="K37" s="10"/>
      <c r="L37" s="41" t="e">
        <f>J37-H37</f>
        <v>#REF!</v>
      </c>
      <c r="M37" s="2"/>
      <c r="N37" s="30" t="e">
        <f t="shared" si="2"/>
        <v>#REF!</v>
      </c>
      <c r="P37" s="41" t="e">
        <f>#REF!</f>
        <v>#REF!</v>
      </c>
      <c r="Q37" s="56"/>
      <c r="R37" s="41" t="e">
        <f>J37-P37</f>
        <v>#REF!</v>
      </c>
      <c r="S37" s="2"/>
      <c r="T37" s="29" t="e">
        <f t="shared" si="4"/>
        <v>#REF!</v>
      </c>
      <c r="V37" s="41">
        <v>0</v>
      </c>
      <c r="W37" s="56"/>
      <c r="X37" s="54" t="e">
        <f>H37-V37</f>
        <v>#REF!</v>
      </c>
      <c r="Y37" s="2"/>
      <c r="Z37" s="29" t="e">
        <f t="shared" si="6"/>
        <v>#REF!</v>
      </c>
    </row>
    <row r="38" spans="1:26">
      <c r="A38" s="9" t="s">
        <v>45</v>
      </c>
      <c r="B38" s="8"/>
      <c r="C38" s="8"/>
      <c r="D38" s="8"/>
      <c r="E38" s="8"/>
      <c r="F38" s="8"/>
      <c r="G38" s="8"/>
      <c r="H38" s="58" t="e">
        <f>SUM(H36:H37)</f>
        <v>#REF!</v>
      </c>
      <c r="I38" s="10"/>
      <c r="J38" s="131" t="e">
        <f>SUM(J36:J37)</f>
        <v>#REF!</v>
      </c>
      <c r="K38" s="10"/>
      <c r="L38" s="58" t="e">
        <f>SUM(L36:L37)</f>
        <v>#REF!</v>
      </c>
      <c r="M38" s="2"/>
      <c r="N38" s="30" t="e">
        <f t="shared" si="2"/>
        <v>#REF!</v>
      </c>
      <c r="P38" s="58" t="e">
        <f>SUM(P36:P37)</f>
        <v>#REF!</v>
      </c>
      <c r="Q38" s="56"/>
      <c r="R38" s="58" t="e">
        <f>SUM(R36:R37)</f>
        <v>#REF!</v>
      </c>
      <c r="S38" s="2"/>
      <c r="T38" s="29" t="e">
        <f t="shared" si="4"/>
        <v>#REF!</v>
      </c>
      <c r="V38" s="58">
        <f>SUM(V36:V37)</f>
        <v>16149</v>
      </c>
      <c r="W38" s="56"/>
      <c r="X38" s="58" t="e">
        <f>SUM(X36:X37)</f>
        <v>#REF!</v>
      </c>
      <c r="Y38" s="2"/>
      <c r="Z38" s="29" t="e">
        <f t="shared" si="6"/>
        <v>#REF!</v>
      </c>
    </row>
    <row r="39" spans="1:26">
      <c r="A39" s="9" t="s">
        <v>97</v>
      </c>
      <c r="B39" s="8"/>
      <c r="C39" s="8"/>
      <c r="D39" s="8"/>
      <c r="E39" s="8"/>
      <c r="F39" s="8"/>
      <c r="G39" s="8"/>
      <c r="H39" s="95" t="e">
        <f>#REF!</f>
        <v>#REF!</v>
      </c>
      <c r="I39" s="10"/>
      <c r="J39" s="134" t="e">
        <f>#REF!</f>
        <v>#REF!</v>
      </c>
      <c r="K39" s="10"/>
      <c r="L39" s="95" t="e">
        <f>J39-H39</f>
        <v>#REF!</v>
      </c>
      <c r="M39" s="2"/>
      <c r="N39" s="30"/>
      <c r="P39" s="95" t="e">
        <f>#REF!</f>
        <v>#REF!</v>
      </c>
      <c r="Q39" s="56"/>
      <c r="R39" s="95" t="e">
        <f>J39-P39</f>
        <v>#REF!</v>
      </c>
      <c r="S39" s="2"/>
      <c r="T39" s="29" t="e">
        <f t="shared" si="4"/>
        <v>#REF!</v>
      </c>
      <c r="V39" s="95">
        <v>50</v>
      </c>
      <c r="W39" s="56"/>
      <c r="X39" s="95" t="e">
        <f>H39-V39</f>
        <v>#REF!</v>
      </c>
      <c r="Y39" s="2"/>
      <c r="Z39" s="29" t="e">
        <f t="shared" si="6"/>
        <v>#REF!</v>
      </c>
    </row>
    <row r="40" spans="1:26" ht="13.5" thickBot="1">
      <c r="A40" s="9" t="s">
        <v>34</v>
      </c>
      <c r="B40" s="8"/>
      <c r="C40" s="8"/>
      <c r="D40" s="8"/>
      <c r="E40" s="8"/>
      <c r="F40" s="8"/>
      <c r="G40" s="8"/>
      <c r="H40" s="65" t="e">
        <f>H27+H38+H39</f>
        <v>#REF!</v>
      </c>
      <c r="J40" s="135" t="e">
        <f>J27+J38+J39</f>
        <v>#REF!</v>
      </c>
      <c r="L40" s="65" t="e">
        <f>L27+L38+L39</f>
        <v>#REF!</v>
      </c>
      <c r="N40" s="30" t="e">
        <f t="shared" si="2"/>
        <v>#REF!</v>
      </c>
      <c r="P40" s="65" t="e">
        <f>P27+P38+P39</f>
        <v>#REF!</v>
      </c>
      <c r="R40" s="65" t="e">
        <f>R27+R38+R39</f>
        <v>#REF!</v>
      </c>
      <c r="T40" s="29" t="e">
        <f t="shared" si="4"/>
        <v>#REF!</v>
      </c>
      <c r="V40" s="65">
        <f>V27+V38+V39</f>
        <v>50985</v>
      </c>
      <c r="X40" s="65" t="e">
        <f>X27+X38+X39</f>
        <v>#REF!</v>
      </c>
      <c r="Z40" s="29" t="e">
        <f t="shared" si="6"/>
        <v>#REF!</v>
      </c>
    </row>
    <row r="41" spans="1:26" ht="13.5" thickTop="1">
      <c r="A41" s="7"/>
      <c r="B41" s="7"/>
      <c r="C41" s="7"/>
      <c r="D41" s="7"/>
      <c r="E41" s="7"/>
      <c r="F41" s="7"/>
      <c r="G41" s="7"/>
      <c r="H41" s="13"/>
      <c r="I41" s="13"/>
      <c r="J41" s="13"/>
      <c r="K41" s="13"/>
      <c r="L41" s="31"/>
      <c r="M41" s="32"/>
      <c r="N41" s="32"/>
      <c r="O41" s="33"/>
      <c r="P41" s="32"/>
      <c r="Q41" s="32"/>
      <c r="R41" s="31"/>
      <c r="S41" s="32"/>
      <c r="T41" s="32"/>
      <c r="V41" s="32"/>
      <c r="W41" s="32"/>
      <c r="X41" s="31"/>
      <c r="Y41" s="32"/>
      <c r="Z41" s="32"/>
    </row>
    <row r="42" spans="1:26">
      <c r="A42" s="8"/>
      <c r="B42" s="8"/>
      <c r="C42" s="8"/>
      <c r="D42" s="8"/>
      <c r="E42" s="8"/>
      <c r="F42" s="8"/>
      <c r="G42" s="8"/>
      <c r="H42" s="66"/>
      <c r="I42" s="67"/>
      <c r="J42" s="66"/>
      <c r="K42" s="67"/>
      <c r="L42" s="66"/>
      <c r="M42" s="24"/>
      <c r="N42" s="68"/>
    </row>
  </sheetData>
  <phoneticPr fontId="0" type="noConversion"/>
  <pageMargins left="0.2" right="0.22" top="0.92" bottom="0.55000000000000004" header="0.5" footer="0.5"/>
  <pageSetup scale="70" orientation="landscape" r:id="rId1"/>
  <headerFooter alignWithMargins="0">
    <oddFooter>&amp;L&amp;"Arial,Regular"j:\FEP\ECB\Review\2006-07\Fiscal Tables\Debt\&amp;F&amp;R&amp;"Arial,Regular"&amp;D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Z82"/>
  <sheetViews>
    <sheetView defaultGridColor="0" colorId="22" workbookViewId="0">
      <selection activeCell="G15" sqref="G15"/>
    </sheetView>
  </sheetViews>
  <sheetFormatPr defaultColWidth="9.83203125" defaultRowHeight="11.25"/>
  <cols>
    <col min="1" max="1" width="2.83203125" style="3" customWidth="1"/>
    <col min="2" max="2" width="1.83203125" style="3" customWidth="1"/>
    <col min="3" max="3" width="10" style="3" customWidth="1"/>
    <col min="4" max="4" width="26.83203125" style="3" customWidth="1"/>
    <col min="5" max="5" width="9.83203125" style="3" customWidth="1"/>
    <col min="6" max="6" width="1" style="3" customWidth="1"/>
    <col min="7" max="7" width="10.83203125" style="3" customWidth="1"/>
    <col min="8" max="8" width="1" style="3" customWidth="1"/>
    <col min="9" max="9" width="10.83203125" style="3" customWidth="1"/>
    <col min="10" max="10" width="1" style="3" customWidth="1"/>
    <col min="11" max="11" width="10.83203125" style="3" customWidth="1"/>
    <col min="12" max="12" width="1" style="3" customWidth="1"/>
    <col min="13" max="13" width="10.83203125" style="3" customWidth="1"/>
    <col min="14" max="14" width="1" style="3" customWidth="1"/>
    <col min="15" max="15" width="10.83203125" style="3" customWidth="1"/>
    <col min="16" max="16" width="1" style="3" customWidth="1"/>
    <col min="17" max="17" width="10.83203125" style="3" customWidth="1"/>
    <col min="18" max="18" width="2.83203125" style="3" customWidth="1"/>
    <col min="19" max="16384" width="9.83203125" style="3"/>
  </cols>
  <sheetData>
    <row r="1" spans="1:21" ht="12.75">
      <c r="A1" s="9" t="s">
        <v>8</v>
      </c>
    </row>
    <row r="2" spans="1:21" ht="12.75">
      <c r="A2" s="2"/>
      <c r="B2" s="8"/>
      <c r="C2" s="8"/>
      <c r="D2" s="8"/>
      <c r="E2" s="36" t="s">
        <v>103</v>
      </c>
      <c r="F2" s="37"/>
      <c r="G2" s="36" t="s">
        <v>140</v>
      </c>
      <c r="H2" s="37"/>
      <c r="I2" s="36" t="s">
        <v>142</v>
      </c>
      <c r="J2" s="37"/>
      <c r="K2" s="36" t="s">
        <v>144</v>
      </c>
      <c r="L2" s="37"/>
      <c r="M2" s="36" t="s">
        <v>148</v>
      </c>
      <c r="N2" s="37"/>
      <c r="O2" s="36" t="s">
        <v>152</v>
      </c>
      <c r="P2" s="37"/>
      <c r="Q2" s="36" t="s">
        <v>159</v>
      </c>
    </row>
    <row r="3" spans="1:21" ht="12.75">
      <c r="A3" s="9" t="s">
        <v>26</v>
      </c>
      <c r="B3" s="8"/>
      <c r="C3" s="8"/>
      <c r="D3" s="8"/>
      <c r="E3" s="38"/>
      <c r="F3" s="34"/>
      <c r="G3" s="38"/>
      <c r="H3" s="34"/>
      <c r="I3" s="38"/>
      <c r="J3" s="34"/>
      <c r="K3" s="38"/>
      <c r="L3" s="34"/>
      <c r="M3" s="38"/>
      <c r="N3" s="34"/>
      <c r="O3" s="38"/>
      <c r="P3" s="34"/>
      <c r="Q3" s="38"/>
    </row>
    <row r="4" spans="1:21" ht="12.75">
      <c r="A4" s="2"/>
      <c r="B4" s="8" t="s">
        <v>9</v>
      </c>
      <c r="C4" s="8"/>
      <c r="D4" s="8"/>
      <c r="E4" s="40">
        <v>8889</v>
      </c>
      <c r="F4" s="40"/>
      <c r="G4" s="40">
        <v>7604</v>
      </c>
      <c r="H4" s="40"/>
      <c r="I4" s="40" t="e">
        <f>#REF!</f>
        <v>#REF!</v>
      </c>
      <c r="J4" s="40"/>
      <c r="K4" s="40" t="e">
        <f>#REF!</f>
        <v>#REF!</v>
      </c>
      <c r="L4" s="40"/>
      <c r="M4" s="40" t="e">
        <f>#REF!</f>
        <v>#REF!</v>
      </c>
      <c r="N4" s="40"/>
      <c r="O4" s="40" t="e">
        <f>#REF!</f>
        <v>#REF!</v>
      </c>
      <c r="P4" s="40"/>
      <c r="Q4" s="40" t="e">
        <f>#REF!</f>
        <v>#REF!</v>
      </c>
    </row>
    <row r="5" spans="1:21" ht="12.75">
      <c r="A5" s="2"/>
      <c r="B5" s="8" t="s">
        <v>51</v>
      </c>
      <c r="C5" s="8"/>
      <c r="D5" s="8"/>
      <c r="E5" s="40">
        <v>8037</v>
      </c>
      <c r="F5" s="54"/>
      <c r="G5" s="40">
        <v>8653</v>
      </c>
      <c r="H5" s="40"/>
      <c r="I5" s="40" t="e">
        <f>#REF!</f>
        <v>#REF!</v>
      </c>
      <c r="J5" s="40"/>
      <c r="K5" s="40" t="e">
        <f>#REF!</f>
        <v>#REF!</v>
      </c>
      <c r="L5" s="40"/>
      <c r="M5" s="40" t="e">
        <f>#REF!</f>
        <v>#REF!</v>
      </c>
      <c r="N5" s="40"/>
      <c r="O5" s="40" t="e">
        <f>#REF!</f>
        <v>#REF!</v>
      </c>
      <c r="P5" s="40"/>
      <c r="Q5" s="40" t="e">
        <f>#REF!</f>
        <v>#REF!</v>
      </c>
    </row>
    <row r="6" spans="1:21" ht="12.75">
      <c r="A6" s="2"/>
      <c r="B6" s="8" t="s">
        <v>40</v>
      </c>
      <c r="C6" s="8"/>
      <c r="D6" s="8"/>
      <c r="E6" s="54">
        <v>3053</v>
      </c>
      <c r="F6" s="54"/>
      <c r="G6" s="54">
        <v>3511</v>
      </c>
      <c r="H6" s="54"/>
      <c r="I6" s="54" t="e">
        <f>#REF!</f>
        <v>#REF!</v>
      </c>
      <c r="J6" s="54"/>
      <c r="K6" s="54" t="e">
        <f>#REF!</f>
        <v>#REF!</v>
      </c>
      <c r="L6" s="54"/>
      <c r="M6" s="54" t="e">
        <f>#REF!</f>
        <v>#REF!</v>
      </c>
      <c r="N6" s="54"/>
      <c r="O6" s="54" t="e">
        <f>#REF!</f>
        <v>#REF!</v>
      </c>
      <c r="P6" s="54"/>
      <c r="Q6" s="54" t="e">
        <f>#REF!</f>
        <v>#REF!</v>
      </c>
    </row>
    <row r="7" spans="1:21" ht="12.75">
      <c r="A7" s="2"/>
      <c r="B7" s="8" t="s">
        <v>50</v>
      </c>
      <c r="C7" s="8"/>
      <c r="D7" s="8"/>
      <c r="E7" s="54">
        <v>5436</v>
      </c>
      <c r="F7" s="54"/>
      <c r="G7" s="54">
        <v>6143</v>
      </c>
      <c r="H7" s="54"/>
      <c r="I7" s="54" t="e">
        <f>#REF!</f>
        <v>#REF!</v>
      </c>
      <c r="J7" s="54"/>
      <c r="K7" s="54" t="e">
        <f>#REF!</f>
        <v>#REF!</v>
      </c>
      <c r="L7" s="54"/>
      <c r="M7" s="54" t="e">
        <f>#REF!</f>
        <v>#REF!</v>
      </c>
      <c r="N7" s="54"/>
      <c r="O7" s="54" t="e">
        <f>#REF!</f>
        <v>#REF!</v>
      </c>
      <c r="P7" s="54"/>
      <c r="Q7" s="54" t="e">
        <f>#REF!</f>
        <v>#REF!</v>
      </c>
      <c r="S7" s="2"/>
      <c r="T7" s="2"/>
      <c r="U7" s="2"/>
    </row>
    <row r="8" spans="1:21" ht="12.75">
      <c r="B8" s="8" t="s">
        <v>48</v>
      </c>
      <c r="C8" s="8"/>
      <c r="D8" s="8"/>
      <c r="E8" s="40">
        <v>553</v>
      </c>
      <c r="F8" s="40"/>
      <c r="G8" s="40">
        <v>678</v>
      </c>
      <c r="H8" s="40"/>
      <c r="I8" s="40" t="e">
        <f>#REF!</f>
        <v>#REF!</v>
      </c>
      <c r="J8" s="40"/>
      <c r="K8" s="40" t="e">
        <f>#REF!</f>
        <v>#REF!</v>
      </c>
      <c r="L8" s="40"/>
      <c r="M8" s="40" t="e">
        <f>#REF!</f>
        <v>#REF!</v>
      </c>
      <c r="N8" s="40"/>
      <c r="O8" s="40" t="e">
        <f>#REF!</f>
        <v>#REF!</v>
      </c>
      <c r="P8" s="40"/>
      <c r="Q8" s="40" t="e">
        <f>#REF!</f>
        <v>#REF!</v>
      </c>
      <c r="R8" s="2"/>
    </row>
    <row r="9" spans="1:21" ht="4.5" customHeight="1">
      <c r="A9" s="8"/>
      <c r="B9" s="8"/>
      <c r="C9" s="8"/>
      <c r="D9" s="8"/>
      <c r="E9" s="55"/>
      <c r="F9" s="40"/>
      <c r="G9" s="55"/>
      <c r="H9" s="40"/>
      <c r="I9" s="55"/>
      <c r="J9" s="40"/>
      <c r="K9" s="55"/>
      <c r="L9" s="40"/>
      <c r="M9" s="55"/>
      <c r="N9" s="40"/>
      <c r="O9" s="55"/>
      <c r="P9" s="40"/>
      <c r="Q9" s="55"/>
    </row>
    <row r="10" spans="1:21" ht="12.75">
      <c r="A10" s="9" t="s">
        <v>29</v>
      </c>
      <c r="B10" s="8"/>
      <c r="C10" s="8"/>
      <c r="D10" s="8"/>
      <c r="E10" s="41">
        <f>SUM(E4:E9)</f>
        <v>25968</v>
      </c>
      <c r="F10" s="40"/>
      <c r="G10" s="41">
        <f>SUM(G4:G9)</f>
        <v>26589</v>
      </c>
      <c r="H10" s="40"/>
      <c r="I10" s="41" t="e">
        <f>SUM(I4:I9)</f>
        <v>#REF!</v>
      </c>
      <c r="J10" s="40"/>
      <c r="K10" s="41" t="e">
        <f>SUM(K4:K9)</f>
        <v>#REF!</v>
      </c>
      <c r="L10" s="40"/>
      <c r="M10" s="41" t="e">
        <f>SUM(M4:M9)</f>
        <v>#REF!</v>
      </c>
      <c r="N10" s="40"/>
      <c r="O10" s="41" t="e">
        <f>SUM(O4:O9)</f>
        <v>#REF!</v>
      </c>
      <c r="P10" s="40"/>
      <c r="Q10" s="41" t="e">
        <f>SUM(Q4:Q9)</f>
        <v>#REF!</v>
      </c>
      <c r="S10" s="2"/>
      <c r="T10" s="2"/>
      <c r="U10" s="2"/>
    </row>
    <row r="11" spans="1:21" ht="6" customHeight="1">
      <c r="A11" s="8"/>
      <c r="B11" s="8"/>
      <c r="C11" s="8"/>
      <c r="D11" s="8"/>
      <c r="E11" s="54"/>
      <c r="F11" s="40"/>
      <c r="G11" s="54"/>
      <c r="H11" s="40"/>
      <c r="I11" s="54"/>
      <c r="J11" s="40"/>
      <c r="K11" s="54"/>
      <c r="L11" s="40"/>
      <c r="M11" s="54"/>
      <c r="N11" s="40"/>
      <c r="O11" s="54"/>
      <c r="P11" s="40"/>
      <c r="Q11" s="54"/>
      <c r="S11" s="2"/>
      <c r="T11" s="2"/>
      <c r="U11" s="2"/>
    </row>
    <row r="12" spans="1:21" ht="12.75">
      <c r="A12" s="9" t="s">
        <v>30</v>
      </c>
      <c r="B12" s="8"/>
      <c r="C12" s="8"/>
      <c r="D12" s="8"/>
      <c r="E12" s="54"/>
      <c r="F12" s="40"/>
      <c r="G12" s="54"/>
      <c r="H12" s="40"/>
      <c r="I12" s="54"/>
      <c r="J12" s="40"/>
      <c r="K12" s="54"/>
      <c r="L12" s="40"/>
      <c r="M12" s="54"/>
      <c r="N12" s="40"/>
      <c r="O12" s="54"/>
      <c r="P12" s="40"/>
      <c r="Q12" s="54"/>
      <c r="S12" s="2"/>
      <c r="T12" s="2"/>
    </row>
    <row r="13" spans="1:21" ht="12.75">
      <c r="A13" s="2"/>
      <c r="B13" s="8" t="s">
        <v>31</v>
      </c>
      <c r="C13" s="8"/>
      <c r="D13" s="8"/>
      <c r="E13" s="40">
        <v>7471</v>
      </c>
      <c r="F13" s="40"/>
      <c r="G13" s="40">
        <v>8048</v>
      </c>
      <c r="H13" s="40"/>
      <c r="I13" s="40" t="e">
        <f>#REF!</f>
        <v>#REF!</v>
      </c>
      <c r="J13" s="40"/>
      <c r="K13" s="40" t="e">
        <f>#REF!</f>
        <v>#REF!</v>
      </c>
      <c r="L13" s="40"/>
      <c r="M13" s="40" t="e">
        <f>#REF!</f>
        <v>#REF!</v>
      </c>
      <c r="N13" s="40"/>
      <c r="O13" s="40" t="e">
        <f>#REF!</f>
        <v>#REF!</v>
      </c>
      <c r="P13" s="40"/>
      <c r="Q13" s="40" t="e">
        <f>#REF!</f>
        <v>#REF!</v>
      </c>
      <c r="S13" s="2"/>
      <c r="T13" s="2"/>
    </row>
    <row r="14" spans="1:21" ht="12.95" customHeight="1">
      <c r="B14" s="8" t="s">
        <v>10</v>
      </c>
      <c r="C14" s="8"/>
      <c r="D14" s="8"/>
      <c r="E14" s="40" t="e">
        <f>#REF!</f>
        <v>#REF!</v>
      </c>
      <c r="F14" s="40"/>
      <c r="G14" s="40">
        <v>0</v>
      </c>
      <c r="H14" s="40"/>
      <c r="I14" s="40" t="e">
        <f>#REF!</f>
        <v>#REF!</v>
      </c>
      <c r="J14" s="40"/>
      <c r="K14" s="40" t="e">
        <f>#REF!</f>
        <v>#REF!</v>
      </c>
      <c r="L14" s="40"/>
      <c r="M14" s="40" t="e">
        <f>#REF!</f>
        <v>#REF!</v>
      </c>
      <c r="N14" s="40"/>
      <c r="O14" s="40" t="e">
        <f>#REF!</f>
        <v>#REF!</v>
      </c>
      <c r="P14" s="40"/>
      <c r="Q14" s="40" t="e">
        <f>#REF!</f>
        <v>#REF!</v>
      </c>
    </row>
    <row r="15" spans="1:21" ht="3" customHeight="1">
      <c r="E15" s="64"/>
      <c r="F15" s="56"/>
      <c r="G15" s="64"/>
      <c r="H15" s="56"/>
      <c r="I15" s="64"/>
      <c r="J15" s="56"/>
      <c r="K15" s="64"/>
      <c r="L15" s="56"/>
      <c r="M15" s="64"/>
      <c r="N15" s="56"/>
      <c r="O15" s="64"/>
      <c r="P15" s="56"/>
      <c r="Q15" s="64"/>
    </row>
    <row r="16" spans="1:21" ht="13.5" customHeight="1">
      <c r="A16" s="9" t="s">
        <v>32</v>
      </c>
      <c r="B16" s="8"/>
      <c r="C16" s="8"/>
      <c r="D16" s="8"/>
      <c r="E16" s="41" t="e">
        <f>SUM(E12:E15)</f>
        <v>#REF!</v>
      </c>
      <c r="F16" s="40"/>
      <c r="G16" s="41">
        <f>SUM(G12:G15)</f>
        <v>8048</v>
      </c>
      <c r="H16" s="40"/>
      <c r="I16" s="41" t="e">
        <f>SUM(I12:I15)</f>
        <v>#REF!</v>
      </c>
      <c r="J16" s="40"/>
      <c r="K16" s="41" t="e">
        <f>SUM(K12:K15)</f>
        <v>#REF!</v>
      </c>
      <c r="L16" s="40"/>
      <c r="M16" s="41" t="e">
        <f>SUM(M12:M15)</f>
        <v>#REF!</v>
      </c>
      <c r="N16" s="40"/>
      <c r="O16" s="41" t="e">
        <f>SUM(O12:O15)</f>
        <v>#REF!</v>
      </c>
      <c r="P16" s="40"/>
      <c r="Q16" s="41" t="e">
        <f>SUM(Q12:Q15)</f>
        <v>#REF!</v>
      </c>
      <c r="R16" s="2"/>
    </row>
    <row r="17" spans="1:20" ht="3" customHeight="1">
      <c r="A17" s="8"/>
      <c r="B17" s="8"/>
      <c r="C17" s="8"/>
      <c r="D17" s="8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20" ht="13.5" thickBot="1">
      <c r="A18" s="9" t="s">
        <v>34</v>
      </c>
      <c r="B18" s="8"/>
      <c r="C18" s="8"/>
      <c r="D18" s="8"/>
      <c r="E18" s="63" t="e">
        <f>E10+E16</f>
        <v>#REF!</v>
      </c>
      <c r="F18" s="40"/>
      <c r="G18" s="63">
        <f>G10+G16</f>
        <v>34637</v>
      </c>
      <c r="H18" s="40"/>
      <c r="I18" s="63" t="e">
        <f>I10+I16</f>
        <v>#REF!</v>
      </c>
      <c r="J18" s="40"/>
      <c r="K18" s="63" t="e">
        <f>K10+K16</f>
        <v>#REF!</v>
      </c>
      <c r="L18" s="40"/>
      <c r="M18" s="63" t="e">
        <f>M10+M16</f>
        <v>#REF!</v>
      </c>
      <c r="N18" s="40"/>
      <c r="O18" s="63" t="e">
        <f>O10+O16</f>
        <v>#REF!</v>
      </c>
      <c r="P18" s="40"/>
      <c r="Q18" s="63" t="e">
        <f>Q10+Q16</f>
        <v>#REF!</v>
      </c>
    </row>
    <row r="19" spans="1:20" ht="6" customHeight="1" thickTop="1">
      <c r="A19" s="8"/>
      <c r="B19" s="8"/>
      <c r="C19" s="8"/>
      <c r="D19" s="8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20" ht="6" customHeight="1">
      <c r="A20" s="8"/>
      <c r="B20" s="8"/>
      <c r="C20" s="8"/>
      <c r="D20" s="8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20" ht="12.75">
      <c r="A21" s="8" t="s">
        <v>12</v>
      </c>
      <c r="B21" s="8"/>
      <c r="C21" s="8"/>
      <c r="D21" s="8"/>
      <c r="E21" s="77" t="e">
        <f>Historical!#REF!</f>
        <v>#REF!</v>
      </c>
      <c r="F21" s="77"/>
      <c r="G21" s="77" t="e">
        <f>Historical!#REF!</f>
        <v>#REF!</v>
      </c>
      <c r="H21" s="77"/>
      <c r="I21" s="77" t="e">
        <f>Historical!#REF!</f>
        <v>#REF!</v>
      </c>
      <c r="J21" s="77"/>
      <c r="K21" s="77" t="e">
        <f>Historical!#REF!</f>
        <v>#REF!</v>
      </c>
      <c r="L21" s="77"/>
      <c r="M21" s="77" t="e">
        <f>Historical!#REF!</f>
        <v>#REF!</v>
      </c>
      <c r="N21" s="121"/>
      <c r="O21" s="77" t="e">
        <f>Historical!#REF!</f>
        <v>#REF!</v>
      </c>
      <c r="P21" s="121"/>
      <c r="Q21" s="140" t="e">
        <f>Historical!#REF!</f>
        <v>#REF!</v>
      </c>
    </row>
    <row r="22" spans="1:20" ht="5.25" customHeight="1">
      <c r="A22" s="8"/>
      <c r="B22" s="8"/>
      <c r="C22" s="8"/>
      <c r="D22" s="8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20" ht="12.75">
      <c r="A23" s="8" t="s">
        <v>13</v>
      </c>
      <c r="B23" s="8"/>
      <c r="C23" s="8"/>
      <c r="D23" s="8"/>
      <c r="E23" s="77">
        <v>4243.58</v>
      </c>
      <c r="F23" s="121"/>
      <c r="G23" s="77">
        <v>4309.6319999999996</v>
      </c>
      <c r="H23" s="121"/>
      <c r="I23" s="77">
        <v>4384.0469999999996</v>
      </c>
      <c r="J23" s="121"/>
      <c r="K23" s="77">
        <v>4459.9470000000001</v>
      </c>
      <c r="L23" s="121"/>
      <c r="M23" s="77">
        <v>4529.674</v>
      </c>
      <c r="N23" s="121"/>
      <c r="O23" s="140">
        <v>4573.3209999999999</v>
      </c>
      <c r="P23" s="121"/>
      <c r="Q23" s="140">
        <v>4573.3209999999999</v>
      </c>
      <c r="S23" s="2"/>
      <c r="T23" s="2"/>
    </row>
    <row r="24" spans="1:20" ht="6" customHeight="1">
      <c r="A24" s="8"/>
      <c r="B24" s="8"/>
      <c r="C24" s="8"/>
      <c r="D24" s="8"/>
      <c r="E24" s="19"/>
      <c r="F24" s="8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20" ht="12.75">
      <c r="A25" s="8"/>
      <c r="B25" s="2"/>
      <c r="C25" s="2"/>
      <c r="D25" s="2"/>
      <c r="E25" s="19"/>
    </row>
    <row r="26" spans="1:20" ht="18.75" customHeight="1">
      <c r="A26" s="82" t="s">
        <v>104</v>
      </c>
      <c r="B26" s="83"/>
      <c r="C26" s="83"/>
      <c r="D26" s="82"/>
      <c r="E26" s="9"/>
    </row>
    <row r="27" spans="1:20" ht="16.7" hidden="1" customHeight="1">
      <c r="A27" s="83"/>
      <c r="B27" s="83"/>
      <c r="C27" s="83"/>
      <c r="D27" s="82" t="s">
        <v>0</v>
      </c>
      <c r="E27" s="9"/>
    </row>
    <row r="28" spans="1:20" s="33" customFormat="1" ht="12.75">
      <c r="A28" s="37"/>
      <c r="B28" s="37"/>
      <c r="C28" s="37"/>
      <c r="D28" s="37"/>
      <c r="E28" s="37"/>
      <c r="F28" s="37"/>
      <c r="G28" s="104" t="s">
        <v>140</v>
      </c>
      <c r="H28" s="105"/>
      <c r="I28" s="104" t="s">
        <v>142</v>
      </c>
      <c r="J28" s="105"/>
      <c r="K28" s="104" t="s">
        <v>144</v>
      </c>
      <c r="L28" s="105"/>
      <c r="M28" s="104" t="s">
        <v>148</v>
      </c>
      <c r="N28" s="105"/>
      <c r="O28" s="104" t="s">
        <v>152</v>
      </c>
      <c r="P28" s="105"/>
      <c r="Q28" s="104" t="s">
        <v>159</v>
      </c>
    </row>
    <row r="29" spans="1:20" ht="15.6" customHeight="1">
      <c r="A29" s="117" t="s">
        <v>100</v>
      </c>
      <c r="B29" s="80"/>
      <c r="C29" s="80"/>
      <c r="D29" s="80"/>
      <c r="E29" s="85"/>
      <c r="F29" s="80"/>
      <c r="G29" s="80"/>
      <c r="H29" s="80"/>
      <c r="I29" s="80"/>
      <c r="J29" s="80"/>
      <c r="K29" s="6" t="s">
        <v>35</v>
      </c>
      <c r="L29" s="80"/>
      <c r="M29" s="80"/>
      <c r="N29" s="80"/>
      <c r="O29" s="80"/>
      <c r="P29" s="80"/>
      <c r="Q29" s="80"/>
      <c r="R29" s="79"/>
    </row>
    <row r="30" spans="1:20" ht="12">
      <c r="A30" s="79"/>
      <c r="B30" s="117" t="s">
        <v>26</v>
      </c>
      <c r="C30" s="118"/>
      <c r="D30" s="118"/>
      <c r="E30" s="75"/>
      <c r="F30" s="80"/>
      <c r="G30" s="75"/>
      <c r="H30" s="80"/>
      <c r="I30" s="80"/>
      <c r="J30" s="80"/>
      <c r="L30" s="80"/>
      <c r="M30" s="80"/>
      <c r="N30" s="80"/>
      <c r="O30" s="80"/>
      <c r="P30" s="80"/>
      <c r="Q30" s="80"/>
      <c r="R30" s="79"/>
    </row>
    <row r="31" spans="1:20" ht="12">
      <c r="A31" s="80"/>
      <c r="B31" s="118" t="s">
        <v>98</v>
      </c>
      <c r="C31" s="118"/>
      <c r="D31" s="118"/>
      <c r="E31" s="85"/>
      <c r="F31" s="80"/>
      <c r="G31" s="76" t="e">
        <f>ROUND((+G4/G$21)*100,1)</f>
        <v>#REF!</v>
      </c>
      <c r="H31" s="76"/>
      <c r="I31" s="76" t="e">
        <f>ROUND((+I4/I$21)*100,1)</f>
        <v>#REF!</v>
      </c>
      <c r="J31" s="76"/>
      <c r="K31" s="76" t="e">
        <f>ROUND((+K4/K$21)*100,1)</f>
        <v>#REF!</v>
      </c>
      <c r="L31" s="76"/>
      <c r="M31" s="76" t="e">
        <f>ROUND((+M4/M$21)*100,1)</f>
        <v>#REF!</v>
      </c>
      <c r="N31" s="76"/>
      <c r="O31" s="76" t="e">
        <f>ROUND((+O4/O$21)*100,1)</f>
        <v>#REF!</v>
      </c>
      <c r="P31" s="76"/>
      <c r="Q31" s="76" t="e">
        <f>ROUND((+Q4/Q$21)*100,1)</f>
        <v>#REF!</v>
      </c>
      <c r="R31" s="79"/>
    </row>
    <row r="32" spans="1:20" ht="12">
      <c r="A32" s="80"/>
      <c r="B32" s="118" t="s">
        <v>99</v>
      </c>
      <c r="C32" s="118"/>
      <c r="D32" s="118"/>
      <c r="E32" s="80"/>
      <c r="F32" s="80"/>
      <c r="G32" s="76" t="e">
        <f>ROUND((+G5/G$21)*100,1)</f>
        <v>#REF!</v>
      </c>
      <c r="H32" s="76"/>
      <c r="I32" s="76" t="e">
        <f>ROUND((+I5/I$21)*100,1)</f>
        <v>#REF!</v>
      </c>
      <c r="J32" s="76"/>
      <c r="K32" s="76" t="e">
        <f>ROUND((+K5/K$21)*100,1)</f>
        <v>#REF!</v>
      </c>
      <c r="L32" s="76"/>
      <c r="M32" s="76" t="e">
        <f>ROUND((+M5/M$21)*100,1)</f>
        <v>#REF!</v>
      </c>
      <c r="N32" s="76"/>
      <c r="O32" s="76" t="e">
        <f>ROUND((+O5/O$21)*100,1)</f>
        <v>#REF!</v>
      </c>
      <c r="P32" s="76"/>
      <c r="Q32" s="76" t="e">
        <f>ROUND((+Q5/Q$21)*100,1)</f>
        <v>#REF!</v>
      </c>
      <c r="R32" s="79"/>
    </row>
    <row r="33" spans="1:26" ht="12" customHeight="1">
      <c r="A33" s="79"/>
      <c r="B33" s="118" t="s">
        <v>124</v>
      </c>
      <c r="C33" s="118"/>
      <c r="D33" s="118"/>
      <c r="E33" s="85"/>
      <c r="F33" s="80"/>
      <c r="G33" s="76" t="e">
        <f>ROUND((+G6/G$21)*100,1)</f>
        <v>#REF!</v>
      </c>
      <c r="H33" s="76"/>
      <c r="I33" s="76" t="e">
        <f>ROUND((+I6/I$21)*100,1)</f>
        <v>#REF!</v>
      </c>
      <c r="J33" s="76"/>
      <c r="K33" s="76" t="e">
        <f>ROUND((+K6/K$21)*100,1)</f>
        <v>#REF!</v>
      </c>
      <c r="L33" s="76"/>
      <c r="M33" s="76" t="e">
        <f>ROUND((+M6/M$21)*100,1)</f>
        <v>#REF!</v>
      </c>
      <c r="N33" s="76"/>
      <c r="O33" s="76" t="e">
        <f>ROUND((+O6/O$21)*100,1)</f>
        <v>#REF!</v>
      </c>
      <c r="P33" s="76"/>
      <c r="Q33" s="76" t="e">
        <f>ROUND((+Q6/Q$21)*100,1)</f>
        <v>#REF!</v>
      </c>
      <c r="R33" s="79"/>
    </row>
    <row r="34" spans="1:26" ht="12">
      <c r="A34" s="80"/>
      <c r="B34" s="118" t="s">
        <v>125</v>
      </c>
      <c r="C34" s="118"/>
      <c r="D34" s="118"/>
      <c r="E34" s="85"/>
      <c r="F34" s="80"/>
      <c r="G34" s="76" t="e">
        <f>ROUND((+G7/G$21)*100,1)</f>
        <v>#REF!</v>
      </c>
      <c r="H34" s="76"/>
      <c r="I34" s="76" t="e">
        <f>ROUND((+I7/I$21)*100,1)</f>
        <v>#REF!</v>
      </c>
      <c r="J34" s="76"/>
      <c r="K34" s="76" t="e">
        <f>ROUND((+K7/K$21)*100,1)</f>
        <v>#REF!</v>
      </c>
      <c r="L34" s="76"/>
      <c r="M34" s="76" t="e">
        <f>ROUND((+M7/M$21)*100,1)</f>
        <v>#REF!</v>
      </c>
      <c r="N34" s="76"/>
      <c r="O34" s="76" t="e">
        <f>ROUND((+O7/O$21)*100,1)</f>
        <v>#REF!</v>
      </c>
      <c r="P34" s="76"/>
      <c r="Q34" s="76" t="e">
        <f>ROUND((+Q7/Q$21)*100,1)</f>
        <v>#REF!</v>
      </c>
      <c r="R34" s="79"/>
    </row>
    <row r="35" spans="1:26" ht="14.25">
      <c r="A35" s="80"/>
      <c r="B35" s="118" t="s">
        <v>126</v>
      </c>
      <c r="C35" s="118"/>
      <c r="D35" s="118"/>
      <c r="E35" s="85"/>
      <c r="F35" s="80"/>
      <c r="G35" s="106" t="e">
        <f>ROUND((+G8/G$21)*100,1)</f>
        <v>#REF!</v>
      </c>
      <c r="H35" s="81"/>
      <c r="I35" s="106" t="e">
        <f>ROUND((+I8/I$21)*100,1)</f>
        <v>#REF!</v>
      </c>
      <c r="J35" s="81"/>
      <c r="K35" s="106" t="e">
        <f>ROUND((+K8/K$21)*100,1)</f>
        <v>#REF!</v>
      </c>
      <c r="L35" s="81"/>
      <c r="M35" s="106" t="e">
        <f>ROUND((+M8/M$21)*100,1)</f>
        <v>#REF!</v>
      </c>
      <c r="N35" s="81"/>
      <c r="O35" s="106" t="e">
        <f>ROUND((+O8/O$21)*100,1)</f>
        <v>#REF!</v>
      </c>
      <c r="P35" s="81"/>
      <c r="Q35" s="106" t="e">
        <f>ROUND((+Q8/Q$21)*100,1)</f>
        <v>#REF!</v>
      </c>
      <c r="R35" s="79"/>
    </row>
    <row r="36" spans="1:26" ht="14.25">
      <c r="A36" s="80"/>
      <c r="B36" s="96"/>
      <c r="C36" s="118" t="s">
        <v>127</v>
      </c>
      <c r="D36" s="118"/>
      <c r="E36" s="85"/>
      <c r="F36" s="80"/>
      <c r="G36" s="106" t="e">
        <f>ROUND((+G10/G$21)*100,1)</f>
        <v>#REF!</v>
      </c>
      <c r="H36" s="81"/>
      <c r="I36" s="106" t="e">
        <f>ROUND((+I10/I$21)*100,1)</f>
        <v>#REF!</v>
      </c>
      <c r="J36" s="81"/>
      <c r="K36" s="106" t="e">
        <f>ROUND((+K10/K$21)*100,1)</f>
        <v>#REF!</v>
      </c>
      <c r="L36" s="81"/>
      <c r="M36" s="106" t="e">
        <f>ROUND((+M10/M$21)*100,1)</f>
        <v>#REF!</v>
      </c>
      <c r="N36" s="81"/>
      <c r="O36" s="106" t="e">
        <f>ROUND((+O10/O$21)*100,1)</f>
        <v>#REF!</v>
      </c>
      <c r="P36" s="81"/>
      <c r="Q36" s="106" t="e">
        <f>ROUND((+Q10/Q$21)*100,1)</f>
        <v>#REF!</v>
      </c>
      <c r="R36" s="79"/>
    </row>
    <row r="37" spans="1:26" ht="5.0999999999999996" customHeight="1">
      <c r="A37" s="80"/>
      <c r="B37" s="118"/>
      <c r="C37" s="118"/>
      <c r="D37" s="118"/>
      <c r="E37" s="80"/>
      <c r="F37" s="80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79"/>
    </row>
    <row r="38" spans="1:26" ht="12.95" customHeight="1">
      <c r="A38" s="80"/>
      <c r="B38" s="117" t="s">
        <v>43</v>
      </c>
      <c r="C38" s="118"/>
      <c r="D38" s="118"/>
      <c r="E38" s="85"/>
      <c r="F38" s="80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79"/>
    </row>
    <row r="39" spans="1:26" ht="12">
      <c r="A39" s="80"/>
      <c r="B39" s="118" t="s">
        <v>116</v>
      </c>
      <c r="C39" s="118"/>
      <c r="D39" s="118"/>
      <c r="E39" s="85"/>
      <c r="F39" s="80"/>
      <c r="G39" s="81" t="e">
        <f>ROUND((+G13/G$21)*100,1)</f>
        <v>#REF!</v>
      </c>
      <c r="H39" s="81"/>
      <c r="I39" s="81" t="e">
        <f>ROUND((+I13/I$21)*100,1)</f>
        <v>#REF!</v>
      </c>
      <c r="J39" s="81"/>
      <c r="K39" s="81" t="e">
        <f>ROUND((+K13/K$21)*100,1)</f>
        <v>#REF!</v>
      </c>
      <c r="L39" s="81"/>
      <c r="M39" s="81" t="e">
        <f>ROUND((+M13/M$21)*100,1)</f>
        <v>#REF!</v>
      </c>
      <c r="N39" s="81"/>
      <c r="O39" s="81" t="e">
        <f>ROUND((+O13/O$21)*100,1)</f>
        <v>#REF!</v>
      </c>
      <c r="P39" s="81"/>
      <c r="Q39" s="81" t="e">
        <f>ROUND((+Q13/Q$21)*100,1)</f>
        <v>#REF!</v>
      </c>
      <c r="R39" s="79"/>
    </row>
    <row r="40" spans="1:26" ht="14.25">
      <c r="A40" s="79"/>
      <c r="B40" s="118" t="s">
        <v>128</v>
      </c>
      <c r="C40" s="118"/>
      <c r="D40" s="118"/>
      <c r="E40" s="85"/>
      <c r="F40" s="80"/>
      <c r="G40" s="106" t="e">
        <f>ROUND((+G14/G$21)*100,1)</f>
        <v>#REF!</v>
      </c>
      <c r="H40" s="81"/>
      <c r="I40" s="106" t="e">
        <f>ROUND((+I14/I$21)*100,1)</f>
        <v>#REF!</v>
      </c>
      <c r="J40" s="81"/>
      <c r="K40" s="106" t="e">
        <f>ROUND((+K14/K$21)*100,1)</f>
        <v>#REF!</v>
      </c>
      <c r="L40" s="81"/>
      <c r="M40" s="106" t="e">
        <f>ROUND((+M14/M$21)*100,1)</f>
        <v>#REF!</v>
      </c>
      <c r="N40" s="81"/>
      <c r="O40" s="106" t="e">
        <f>ROUND((+O14/O$21)*100,1)</f>
        <v>#REF!</v>
      </c>
      <c r="P40" s="81"/>
      <c r="Q40" s="106" t="e">
        <f>ROUND((+Q14/Q$21)*100,1)</f>
        <v>#REF!</v>
      </c>
      <c r="R40" s="75"/>
    </row>
    <row r="41" spans="1:26" ht="14.25">
      <c r="A41" s="79"/>
      <c r="B41" s="96"/>
      <c r="C41" s="118" t="s">
        <v>129</v>
      </c>
      <c r="D41" s="118"/>
      <c r="E41" s="85"/>
      <c r="F41" s="80"/>
      <c r="G41" s="106" t="e">
        <f>ROUND((+G16/G$21)*100,1)</f>
        <v>#REF!</v>
      </c>
      <c r="H41" s="81"/>
      <c r="I41" s="106" t="e">
        <f>ROUND((+I16/I$21)*100,1)</f>
        <v>#REF!</v>
      </c>
      <c r="J41" s="81"/>
      <c r="K41" s="106" t="e">
        <f>ROUND((+K16/K$21)*100,1)</f>
        <v>#REF!</v>
      </c>
      <c r="L41" s="81"/>
      <c r="M41" s="106" t="e">
        <f>ROUND((+M16/M$21)*100,1)</f>
        <v>#REF!</v>
      </c>
      <c r="N41" s="81"/>
      <c r="O41" s="106" t="e">
        <f>ROUND((+O16/O$21)*100,1)</f>
        <v>#REF!</v>
      </c>
      <c r="P41" s="81"/>
      <c r="Q41" s="106" t="e">
        <f>ROUND((+Q16/Q$21)*100,1)</f>
        <v>#REF!</v>
      </c>
      <c r="R41" s="79"/>
    </row>
    <row r="42" spans="1:26" ht="2.25" customHeight="1">
      <c r="A42" s="79"/>
      <c r="B42" s="96"/>
      <c r="C42" s="118"/>
      <c r="D42" s="118"/>
      <c r="E42" s="85"/>
      <c r="F42" s="80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79"/>
    </row>
    <row r="43" spans="1:26" ht="14.25">
      <c r="A43" s="80"/>
      <c r="B43" s="117" t="s">
        <v>130</v>
      </c>
      <c r="C43" s="118"/>
      <c r="D43" s="118"/>
      <c r="E43" s="85"/>
      <c r="F43" s="80"/>
      <c r="G43" s="107" t="e">
        <f>ROUND((+G18/G$21)*100,1)</f>
        <v>#REF!</v>
      </c>
      <c r="H43" s="81"/>
      <c r="I43" s="107" t="e">
        <f>ROUND((+I18/I$21)*100,1)</f>
        <v>#REF!</v>
      </c>
      <c r="J43" s="81"/>
      <c r="K43" s="107" t="e">
        <f>ROUND((+K18/K$21)*100,1)</f>
        <v>#REF!</v>
      </c>
      <c r="L43" s="81"/>
      <c r="M43" s="107" t="e">
        <f>ROUND((+M18/M$21)*100,1)</f>
        <v>#REF!</v>
      </c>
      <c r="N43" s="81"/>
      <c r="O43" s="107" t="e">
        <f>ROUND((+O18/O$21)*100,1)</f>
        <v>#REF!</v>
      </c>
      <c r="P43" s="81"/>
      <c r="Q43" s="107" t="e">
        <f>ROUND((+Q18/Q$21)*100,1)</f>
        <v>#REF!</v>
      </c>
      <c r="R43" s="79"/>
    </row>
    <row r="44" spans="1:26" ht="12">
      <c r="A44" s="79"/>
      <c r="B44" s="79"/>
      <c r="C44" s="79"/>
      <c r="D44" s="79"/>
      <c r="E44" s="85"/>
      <c r="F44" s="80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9"/>
    </row>
    <row r="45" spans="1:26" ht="13.5" customHeight="1">
      <c r="A45" s="117" t="s">
        <v>14</v>
      </c>
      <c r="B45" s="118"/>
      <c r="C45" s="118"/>
      <c r="D45" s="80"/>
      <c r="E45" s="85"/>
      <c r="F45" s="80"/>
      <c r="G45" s="76"/>
      <c r="H45" s="76"/>
      <c r="I45" s="76"/>
      <c r="J45" s="76"/>
      <c r="K45" s="11" t="s">
        <v>35</v>
      </c>
      <c r="L45" s="76"/>
      <c r="M45" s="76"/>
      <c r="N45" s="76"/>
      <c r="O45" s="76"/>
      <c r="P45" s="76"/>
      <c r="Q45" s="76"/>
      <c r="R45" s="79"/>
    </row>
    <row r="46" spans="1:26" ht="12">
      <c r="A46" s="96"/>
      <c r="B46" s="117" t="s">
        <v>26</v>
      </c>
      <c r="C46" s="118"/>
      <c r="D46" s="80"/>
      <c r="E46" s="75"/>
      <c r="F46" s="80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79"/>
    </row>
    <row r="47" spans="1:26" ht="12.75">
      <c r="A47" s="118"/>
      <c r="B47" s="118" t="s">
        <v>98</v>
      </c>
      <c r="C47" s="118"/>
      <c r="D47" s="80"/>
      <c r="E47" s="85"/>
      <c r="F47" s="80"/>
      <c r="G47" s="86">
        <f>((+G4-E4)/E4)*100</f>
        <v>-14.456069299133761</v>
      </c>
      <c r="H47" s="86"/>
      <c r="I47" s="86" t="e">
        <f>((+I4-G4)/G4)*100</f>
        <v>#REF!</v>
      </c>
      <c r="J47" s="86"/>
      <c r="K47" s="86" t="e">
        <f>((+K4-I4)/I4)*100</f>
        <v>#REF!</v>
      </c>
      <c r="L47" s="86"/>
      <c r="M47" s="86" t="e">
        <f>((+M4-K4)/K4)*100</f>
        <v>#REF!</v>
      </c>
      <c r="N47" s="86"/>
      <c r="O47" s="86" t="e">
        <f>((+O4-M4)/M4)*100</f>
        <v>#REF!</v>
      </c>
      <c r="P47" s="86"/>
      <c r="Q47" s="86" t="e">
        <f>((+Q4-O4)/O4)*100</f>
        <v>#REF!</v>
      </c>
      <c r="R47" s="79"/>
      <c r="S47" s="19"/>
      <c r="T47" s="2"/>
      <c r="U47" s="2"/>
      <c r="V47" s="2"/>
      <c r="W47" s="2"/>
      <c r="X47" s="2"/>
      <c r="Y47" s="2"/>
      <c r="Z47" s="2"/>
    </row>
    <row r="48" spans="1:26" ht="12">
      <c r="A48" s="118"/>
      <c r="B48" s="118" t="s">
        <v>99</v>
      </c>
      <c r="C48" s="118"/>
      <c r="D48" s="80"/>
      <c r="E48" s="80"/>
      <c r="F48" s="80"/>
      <c r="G48" s="86">
        <f>((+G5-E5)/E5)*100</f>
        <v>7.6645514495458507</v>
      </c>
      <c r="H48" s="86"/>
      <c r="I48" s="86" t="e">
        <f>((+I5-G5)/G5)*100</f>
        <v>#REF!</v>
      </c>
      <c r="J48" s="86"/>
      <c r="K48" s="86" t="e">
        <f>((+K5-I5)/I5)*100</f>
        <v>#REF!</v>
      </c>
      <c r="L48" s="86"/>
      <c r="M48" s="86" t="e">
        <f>((+M5-K5)/K5)*100</f>
        <v>#REF!</v>
      </c>
      <c r="N48" s="86"/>
      <c r="O48" s="86" t="e">
        <f>((+O5-M5)/M5)*100</f>
        <v>#REF!</v>
      </c>
      <c r="P48" s="86"/>
      <c r="Q48" s="86" t="e">
        <f>((+Q5-O5)/O5)*100</f>
        <v>#REF!</v>
      </c>
      <c r="R48" s="79"/>
    </row>
    <row r="49" spans="1:18" ht="12">
      <c r="A49" s="96"/>
      <c r="B49" s="118" t="s">
        <v>96</v>
      </c>
      <c r="C49" s="118"/>
      <c r="D49" s="80"/>
      <c r="E49" s="85"/>
      <c r="F49" s="80"/>
      <c r="G49" s="86">
        <f>((+G6-E6)/E6)*100</f>
        <v>15.001637733377008</v>
      </c>
      <c r="H49" s="86"/>
      <c r="I49" s="86" t="e">
        <f>((+I6-G6)/G6)*100</f>
        <v>#REF!</v>
      </c>
      <c r="J49" s="86"/>
      <c r="K49" s="86" t="e">
        <f>((+K6-I6)/I6)*100</f>
        <v>#REF!</v>
      </c>
      <c r="L49" s="86"/>
      <c r="M49" s="86" t="e">
        <f>((+M6-K6)/K6)*100</f>
        <v>#REF!</v>
      </c>
      <c r="N49" s="86"/>
      <c r="O49" s="86" t="e">
        <f>((+O6-M6)/M6)*100</f>
        <v>#REF!</v>
      </c>
      <c r="P49" s="86"/>
      <c r="Q49" s="86" t="e">
        <f>((+Q6-O6)/O6)*100</f>
        <v>#REF!</v>
      </c>
      <c r="R49" s="79"/>
    </row>
    <row r="50" spans="1:18" ht="12" customHeight="1">
      <c r="A50" s="118"/>
      <c r="B50" s="118" t="s">
        <v>117</v>
      </c>
      <c r="C50" s="118"/>
      <c r="D50" s="80"/>
      <c r="E50" s="85"/>
      <c r="F50" s="80"/>
      <c r="G50" s="86">
        <f>((+G7-E7)/E7)*100</f>
        <v>13.00588668138337</v>
      </c>
      <c r="H50" s="86"/>
      <c r="I50" s="86" t="e">
        <f>((+I7-G7)/G7)*100</f>
        <v>#REF!</v>
      </c>
      <c r="J50" s="86"/>
      <c r="K50" s="86" t="e">
        <f>((+K7-I7)/I7)*100</f>
        <v>#REF!</v>
      </c>
      <c r="L50" s="86"/>
      <c r="M50" s="86" t="e">
        <f>((+M7-K7)/K7)*100</f>
        <v>#REF!</v>
      </c>
      <c r="N50" s="86"/>
      <c r="O50" s="86" t="e">
        <f>((+O7-M7)/M7)*100</f>
        <v>#REF!</v>
      </c>
      <c r="P50" s="86"/>
      <c r="Q50" s="86" t="e">
        <f>((+Q7-O7)/O7)*100</f>
        <v>#REF!</v>
      </c>
      <c r="R50" s="79"/>
    </row>
    <row r="51" spans="1:18" ht="12">
      <c r="A51" s="118"/>
      <c r="B51" s="118" t="s">
        <v>123</v>
      </c>
      <c r="C51" s="118"/>
      <c r="D51" s="80"/>
      <c r="E51" s="85"/>
      <c r="F51" s="80"/>
      <c r="G51" s="86">
        <f>((+G8-E8)/E8)*100</f>
        <v>22.603978300180831</v>
      </c>
      <c r="H51" s="86"/>
      <c r="I51" s="86" t="e">
        <f>((+I8-G8)/G8)*100</f>
        <v>#REF!</v>
      </c>
      <c r="J51" s="86"/>
      <c r="K51" s="86" t="e">
        <f>((+K8-I8)/I8)*100</f>
        <v>#REF!</v>
      </c>
      <c r="L51" s="86"/>
      <c r="M51" s="86" t="e">
        <f>((+M8-K8)/K8)*100</f>
        <v>#REF!</v>
      </c>
      <c r="N51" s="86"/>
      <c r="O51" s="86" t="e">
        <f>((+O8-M8)/M8)*100</f>
        <v>#REF!</v>
      </c>
      <c r="P51" s="86"/>
      <c r="Q51" s="86" t="e">
        <f>((+Q8-O8)/O8)*100</f>
        <v>#REF!</v>
      </c>
      <c r="R51" s="79"/>
    </row>
    <row r="52" spans="1:18" ht="12">
      <c r="A52" s="118"/>
      <c r="B52" s="96"/>
      <c r="C52" s="118" t="s">
        <v>122</v>
      </c>
      <c r="D52" s="80"/>
      <c r="E52" s="85"/>
      <c r="F52" s="80"/>
      <c r="G52" s="86">
        <f>((+G10-E10)/E10)*100</f>
        <v>2.3914048059149722</v>
      </c>
      <c r="H52" s="86"/>
      <c r="I52" s="86" t="e">
        <f>((+I10-G10)/G10)*100</f>
        <v>#REF!</v>
      </c>
      <c r="J52" s="86"/>
      <c r="K52" s="86" t="e">
        <f>((+K10-I10)/I10)*100</f>
        <v>#REF!</v>
      </c>
      <c r="L52" s="86"/>
      <c r="M52" s="86" t="e">
        <f>((+M10-K10)/K10)*100</f>
        <v>#REF!</v>
      </c>
      <c r="N52" s="86"/>
      <c r="O52" s="86" t="e">
        <f>((+O10-M10)/M10)*100</f>
        <v>#REF!</v>
      </c>
      <c r="P52" s="86"/>
      <c r="Q52" s="86" t="e">
        <f>((+Q10-O10)/O10)*100</f>
        <v>#REF!</v>
      </c>
      <c r="R52" s="79"/>
    </row>
    <row r="53" spans="1:18" ht="5.0999999999999996" customHeight="1">
      <c r="A53" s="118"/>
      <c r="B53" s="118"/>
      <c r="C53" s="118"/>
      <c r="D53" s="80"/>
      <c r="E53" s="80"/>
      <c r="F53" s="80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79"/>
    </row>
    <row r="54" spans="1:18" ht="12">
      <c r="A54" s="118"/>
      <c r="B54" s="117" t="s">
        <v>43</v>
      </c>
      <c r="C54" s="118"/>
      <c r="D54" s="80"/>
      <c r="E54" s="85"/>
      <c r="F54" s="80"/>
      <c r="G54" s="79"/>
      <c r="H54" s="86"/>
      <c r="I54" s="79"/>
      <c r="J54" s="86"/>
      <c r="K54" s="79"/>
      <c r="L54" s="86"/>
      <c r="M54" s="79"/>
      <c r="N54" s="86"/>
      <c r="O54" s="79"/>
      <c r="P54" s="86"/>
      <c r="Q54" s="79"/>
      <c r="R54" s="79"/>
    </row>
    <row r="55" spans="1:18" ht="12">
      <c r="A55" s="118"/>
      <c r="B55" s="118" t="s">
        <v>118</v>
      </c>
      <c r="C55" s="118"/>
      <c r="D55" s="80"/>
      <c r="E55" s="85"/>
      <c r="F55" s="80"/>
      <c r="G55" s="86">
        <f>((+G13-E13)/E13)*100</f>
        <v>7.7231963592557893</v>
      </c>
      <c r="H55" s="76"/>
      <c r="I55" s="86" t="e">
        <f>((+I13-G13)/G13)*100</f>
        <v>#REF!</v>
      </c>
      <c r="J55" s="76"/>
      <c r="K55" s="86" t="e">
        <f>((+K13-I13)/I13)*100</f>
        <v>#REF!</v>
      </c>
      <c r="L55" s="76"/>
      <c r="M55" s="86" t="e">
        <f>((+M13-K13)/K13)*100</f>
        <v>#REF!</v>
      </c>
      <c r="N55" s="76"/>
      <c r="O55" s="86" t="e">
        <f>((+O13-M13)/M13)*100</f>
        <v>#REF!</v>
      </c>
      <c r="P55" s="76"/>
      <c r="Q55" s="86" t="e">
        <f>((+Q13-O13)/O13)*100</f>
        <v>#REF!</v>
      </c>
      <c r="R55" s="79"/>
    </row>
    <row r="56" spans="1:18" ht="12">
      <c r="A56" s="96"/>
      <c r="B56" s="118" t="s">
        <v>119</v>
      </c>
      <c r="C56" s="118"/>
      <c r="D56" s="80"/>
      <c r="E56" s="85"/>
      <c r="F56" s="80"/>
      <c r="G56" s="86" t="e">
        <f>IF(E14&gt;0,((+G14-E14)/E14)*100,0)</f>
        <v>#REF!</v>
      </c>
      <c r="H56" s="76"/>
      <c r="I56" s="76">
        <v>0</v>
      </c>
      <c r="J56" s="76"/>
      <c r="K56" s="76">
        <v>0</v>
      </c>
      <c r="L56" s="76"/>
      <c r="M56" s="76">
        <v>0</v>
      </c>
      <c r="N56" s="76"/>
      <c r="O56" s="76">
        <v>0</v>
      </c>
      <c r="P56" s="76"/>
      <c r="Q56" s="76">
        <v>0</v>
      </c>
      <c r="R56" s="79"/>
    </row>
    <row r="57" spans="1:18" ht="12">
      <c r="A57" s="96"/>
      <c r="B57" s="96"/>
      <c r="C57" s="118" t="s">
        <v>120</v>
      </c>
      <c r="D57" s="80"/>
      <c r="E57" s="85"/>
      <c r="F57" s="80"/>
      <c r="G57" s="86" t="e">
        <f>((+G16-E16)/E16)*100</f>
        <v>#REF!</v>
      </c>
      <c r="H57" s="76"/>
      <c r="I57" s="86" t="e">
        <f>((+I16-G16)/G16)*100</f>
        <v>#REF!</v>
      </c>
      <c r="J57" s="76"/>
      <c r="K57" s="86" t="e">
        <f>((+K16-I16)/I16)*100</f>
        <v>#REF!</v>
      </c>
      <c r="L57" s="76"/>
      <c r="M57" s="86" t="e">
        <f>((+M16-K16)/K16)*100</f>
        <v>#REF!</v>
      </c>
      <c r="N57" s="76"/>
      <c r="O57" s="86" t="e">
        <f>((+O16-M16)/M16)*100</f>
        <v>#REF!</v>
      </c>
      <c r="P57" s="76"/>
      <c r="Q57" s="86" t="e">
        <f>((+Q16-O16)/O16)*100</f>
        <v>#REF!</v>
      </c>
      <c r="R57" s="79"/>
    </row>
    <row r="58" spans="1:18" ht="12">
      <c r="A58" s="118"/>
      <c r="B58" s="117" t="s">
        <v>121</v>
      </c>
      <c r="C58" s="118"/>
      <c r="D58" s="80"/>
      <c r="E58" s="85"/>
      <c r="F58" s="80"/>
      <c r="G58" s="87" t="e">
        <f>((+G18-E18)/E18)*100</f>
        <v>#REF!</v>
      </c>
      <c r="H58" s="76"/>
      <c r="I58" s="87" t="e">
        <f>((+I18-G18)/G18)*100</f>
        <v>#REF!</v>
      </c>
      <c r="J58" s="76"/>
      <c r="K58" s="87" t="e">
        <f>((+K18-I18)/I18)*100</f>
        <v>#REF!</v>
      </c>
      <c r="L58" s="76"/>
      <c r="M58" s="87" t="e">
        <f>((+M18-K18)/K18)*100</f>
        <v>#REF!</v>
      </c>
      <c r="N58" s="76"/>
      <c r="O58" s="87" t="e">
        <f>((+O18-M18)/M18)*100</f>
        <v>#REF!</v>
      </c>
      <c r="P58" s="76"/>
      <c r="Q58" s="87" t="e">
        <f>((+Q18-O18)/O18)*100</f>
        <v>#REF!</v>
      </c>
      <c r="R58" s="79"/>
    </row>
    <row r="59" spans="1:18" ht="12">
      <c r="A59" s="79"/>
      <c r="B59" s="79"/>
      <c r="C59" s="79"/>
      <c r="D59" s="79"/>
      <c r="E59" s="85"/>
      <c r="F59" s="80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9"/>
    </row>
    <row r="60" spans="1:18" ht="13.5" customHeight="1">
      <c r="A60" s="117" t="s">
        <v>101</v>
      </c>
      <c r="B60" s="118"/>
      <c r="C60" s="118"/>
      <c r="D60" s="118"/>
      <c r="E60" s="80"/>
      <c r="F60" s="80"/>
      <c r="G60" s="75"/>
      <c r="H60" s="75"/>
      <c r="I60" s="80"/>
      <c r="J60" s="75"/>
      <c r="K60" s="74" t="s">
        <v>36</v>
      </c>
      <c r="L60" s="75"/>
      <c r="M60" s="75"/>
      <c r="N60" s="80"/>
      <c r="O60" s="75"/>
      <c r="P60" s="80"/>
      <c r="Q60" s="75"/>
      <c r="R60" s="79"/>
    </row>
    <row r="61" spans="1:18" ht="12">
      <c r="A61" s="96"/>
      <c r="B61" s="117" t="s">
        <v>26</v>
      </c>
      <c r="C61" s="118"/>
      <c r="D61" s="118"/>
      <c r="E61" s="75"/>
      <c r="F61" s="80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9"/>
    </row>
    <row r="62" spans="1:18" ht="12">
      <c r="A62" s="118"/>
      <c r="B62" s="118" t="s">
        <v>98</v>
      </c>
      <c r="C62" s="118"/>
      <c r="D62" s="118"/>
      <c r="E62" s="85"/>
      <c r="F62" s="80"/>
      <c r="G62" s="77">
        <f>ROUND(+G4/(G$23/1000),0)</f>
        <v>1764</v>
      </c>
      <c r="H62" s="77"/>
      <c r="I62" s="77" t="e">
        <f>ROUND(+I4/(I$23/1000),0)</f>
        <v>#REF!</v>
      </c>
      <c r="J62" s="77"/>
      <c r="K62" s="77" t="e">
        <f>ROUND(+K4/(K$23/1000),0)</f>
        <v>#REF!</v>
      </c>
      <c r="L62" s="77"/>
      <c r="M62" s="77" t="e">
        <f>ROUND(+M4/(M$23/1000),0)</f>
        <v>#REF!</v>
      </c>
      <c r="N62" s="77"/>
      <c r="O62" s="77" t="e">
        <f>ROUND(+O4/(O$23/1000),0)</f>
        <v>#REF!</v>
      </c>
      <c r="P62" s="77"/>
      <c r="Q62" s="77" t="e">
        <f>ROUND(+Q4/(Q$23/1000),0)</f>
        <v>#REF!</v>
      </c>
      <c r="R62" s="79"/>
    </row>
    <row r="63" spans="1:18" ht="12">
      <c r="A63" s="118"/>
      <c r="B63" s="118" t="s">
        <v>99</v>
      </c>
      <c r="C63" s="118"/>
      <c r="D63" s="118"/>
      <c r="E63" s="80"/>
      <c r="F63" s="80"/>
      <c r="G63" s="77">
        <f>ROUND(+G5/(G$23/1000),0)</f>
        <v>2008</v>
      </c>
      <c r="H63" s="77"/>
      <c r="I63" s="77" t="e">
        <f>ROUND(+I5/(I$23/1000),0)</f>
        <v>#REF!</v>
      </c>
      <c r="J63" s="77"/>
      <c r="K63" s="77" t="e">
        <f>ROUND(+K5/(K$23/1000),0)</f>
        <v>#REF!</v>
      </c>
      <c r="L63" s="77"/>
      <c r="M63" s="77" t="e">
        <f>ROUND(+M5/(M$23/1000),0)</f>
        <v>#REF!</v>
      </c>
      <c r="N63" s="77"/>
      <c r="O63" s="77" t="e">
        <f>ROUND(+O5/(O$23/1000),0)</f>
        <v>#REF!</v>
      </c>
      <c r="P63" s="77"/>
      <c r="Q63" s="77" t="e">
        <f>ROUND(+Q5/(Q$23/1000),0)</f>
        <v>#REF!</v>
      </c>
      <c r="R63" s="79"/>
    </row>
    <row r="64" spans="1:18" ht="12">
      <c r="A64" s="96"/>
      <c r="B64" s="118" t="s">
        <v>131</v>
      </c>
      <c r="C64" s="118"/>
      <c r="D64" s="118"/>
      <c r="E64" s="85"/>
      <c r="F64" s="80"/>
      <c r="G64" s="77">
        <f>ROUND(+G6/(G$23/1000),0)</f>
        <v>815</v>
      </c>
      <c r="H64" s="77"/>
      <c r="I64" s="77" t="e">
        <f>ROUND(+I6/(I$23/1000),0)</f>
        <v>#REF!</v>
      </c>
      <c r="J64" s="77"/>
      <c r="K64" s="77" t="e">
        <f>ROUND(+K6/(K$23/1000),0)</f>
        <v>#REF!</v>
      </c>
      <c r="L64" s="77"/>
      <c r="M64" s="77" t="e">
        <f>ROUND(+M6/(M$23/1000),0)</f>
        <v>#REF!</v>
      </c>
      <c r="N64" s="77"/>
      <c r="O64" s="77" t="e">
        <f>ROUND(+O6/(O$23/1000),0)</f>
        <v>#REF!</v>
      </c>
      <c r="P64" s="77"/>
      <c r="Q64" s="77" t="e">
        <f>ROUND(+Q6/(Q$23/1000),0)</f>
        <v>#REF!</v>
      </c>
      <c r="R64" s="79"/>
    </row>
    <row r="65" spans="1:18" ht="12">
      <c r="A65" s="118"/>
      <c r="B65" s="118" t="s">
        <v>132</v>
      </c>
      <c r="C65" s="118"/>
      <c r="D65" s="118"/>
      <c r="E65" s="85"/>
      <c r="F65" s="80"/>
      <c r="G65" s="77">
        <f>ROUND(+G7/(G$23/1000),0)</f>
        <v>1425</v>
      </c>
      <c r="H65" s="77"/>
      <c r="I65" s="77" t="e">
        <f>ROUND(+I7/(I$23/1000),0)</f>
        <v>#REF!</v>
      </c>
      <c r="J65" s="77"/>
      <c r="K65" s="77" t="e">
        <f>ROUND(+K7/(K$23/1000),0)</f>
        <v>#REF!</v>
      </c>
      <c r="L65" s="77"/>
      <c r="M65" s="77" t="e">
        <f>ROUND(+M7/(M$23/1000),0)</f>
        <v>#REF!</v>
      </c>
      <c r="N65" s="77"/>
      <c r="O65" s="77" t="e">
        <f>ROUND(+O7/(O$23/1000),0)</f>
        <v>#REF!</v>
      </c>
      <c r="P65" s="77"/>
      <c r="Q65" s="77" t="e">
        <f>ROUND(+Q7/(Q$23/1000),0)</f>
        <v>#REF!</v>
      </c>
      <c r="R65" s="79"/>
    </row>
    <row r="66" spans="1:18" ht="12.95" customHeight="1">
      <c r="A66" s="118"/>
      <c r="B66" s="118" t="s">
        <v>133</v>
      </c>
      <c r="C66" s="118"/>
      <c r="D66" s="118"/>
      <c r="E66" s="85"/>
      <c r="F66" s="80"/>
      <c r="G66" s="108">
        <f>ROUND(+G8/(G$23/1000),0)</f>
        <v>157</v>
      </c>
      <c r="H66" s="78"/>
      <c r="I66" s="108" t="e">
        <f>ROUND(+I8/(I$23/1000),0)</f>
        <v>#REF!</v>
      </c>
      <c r="J66" s="78"/>
      <c r="K66" s="108" t="e">
        <f>ROUND(+K8/(K$23/1000),0)</f>
        <v>#REF!</v>
      </c>
      <c r="L66" s="78"/>
      <c r="M66" s="108" t="e">
        <f>ROUND(+M8/(M$23/1000),0)</f>
        <v>#REF!</v>
      </c>
      <c r="N66" s="78"/>
      <c r="O66" s="108" t="e">
        <f>ROUND(+O8/(O$23/1000),0)</f>
        <v>#REF!</v>
      </c>
      <c r="P66" s="78"/>
      <c r="Q66" s="108" t="e">
        <f>ROUND(+Q8/(Q$23/1000),0)</f>
        <v>#REF!</v>
      </c>
      <c r="R66" s="79"/>
    </row>
    <row r="67" spans="1:18" ht="14.25">
      <c r="A67" s="118"/>
      <c r="B67" s="96"/>
      <c r="C67" s="118" t="s">
        <v>134</v>
      </c>
      <c r="D67" s="118"/>
      <c r="E67" s="85"/>
      <c r="F67" s="80"/>
      <c r="G67" s="108">
        <f>ROUND(+G10/(G$23/1000),0)</f>
        <v>6170</v>
      </c>
      <c r="H67" s="78"/>
      <c r="I67" s="108" t="e">
        <f>ROUND(+I10/(I$23/1000),0)</f>
        <v>#REF!</v>
      </c>
      <c r="J67" s="78"/>
      <c r="K67" s="108" t="e">
        <f>ROUND(+K10/(K$23/1000),0)</f>
        <v>#REF!</v>
      </c>
      <c r="L67" s="78"/>
      <c r="M67" s="108" t="e">
        <f>ROUND(+M10/(M$23/1000),0)</f>
        <v>#REF!</v>
      </c>
      <c r="N67" s="78"/>
      <c r="O67" s="108" t="e">
        <f>ROUND(+O10/(O$23/1000),0)</f>
        <v>#REF!</v>
      </c>
      <c r="P67" s="78"/>
      <c r="Q67" s="108" t="e">
        <f>ROUND(+Q10/(Q$23/1000),0)</f>
        <v>#REF!</v>
      </c>
      <c r="R67" s="79"/>
    </row>
    <row r="68" spans="1:18" ht="5.0999999999999996" customHeight="1">
      <c r="A68" s="118"/>
      <c r="B68" s="118"/>
      <c r="C68" s="118"/>
      <c r="D68" s="118"/>
      <c r="E68" s="80"/>
      <c r="F68" s="80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9"/>
    </row>
    <row r="69" spans="1:18" ht="12">
      <c r="A69" s="118"/>
      <c r="B69" s="117" t="s">
        <v>43</v>
      </c>
      <c r="C69" s="118"/>
      <c r="D69" s="118"/>
      <c r="E69" s="85"/>
      <c r="F69" s="80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9"/>
    </row>
    <row r="70" spans="1:18" ht="12">
      <c r="A70" s="118"/>
      <c r="B70" s="118" t="s">
        <v>135</v>
      </c>
      <c r="C70" s="118"/>
      <c r="D70" s="118"/>
      <c r="E70" s="85"/>
      <c r="F70" s="80"/>
      <c r="G70" s="78">
        <f>ROUND(+G13/(G$23/1000),0)</f>
        <v>1867</v>
      </c>
      <c r="H70" s="78"/>
      <c r="I70" s="78" t="e">
        <f>ROUND(+I13/(I$23/1000),0)</f>
        <v>#REF!</v>
      </c>
      <c r="J70" s="78"/>
      <c r="K70" s="78" t="e">
        <f>ROUND(+K13/(K$23/1000),0)</f>
        <v>#REF!</v>
      </c>
      <c r="L70" s="78"/>
      <c r="M70" s="78" t="e">
        <f>ROUND(+M13/(M$23/1000),0)</f>
        <v>#REF!</v>
      </c>
      <c r="N70" s="78"/>
      <c r="O70" s="78" t="e">
        <f>ROUND(+O13/(O$23/1000),0)</f>
        <v>#REF!</v>
      </c>
      <c r="P70" s="78"/>
      <c r="Q70" s="78" t="e">
        <f>ROUND(+Q13/(Q$23/1000),0)</f>
        <v>#REF!</v>
      </c>
      <c r="R70" s="79"/>
    </row>
    <row r="71" spans="1:18" ht="12.95" customHeight="1">
      <c r="A71" s="96"/>
      <c r="B71" s="118" t="s">
        <v>119</v>
      </c>
      <c r="C71" s="118"/>
      <c r="D71" s="118"/>
      <c r="E71" s="85"/>
      <c r="F71" s="80"/>
      <c r="G71" s="108">
        <f>ROUND(+G14/(G$23/1000),0)</f>
        <v>0</v>
      </c>
      <c r="H71" s="78"/>
      <c r="I71" s="108" t="e">
        <f>ROUND(+I14/(I$23/1000),0)</f>
        <v>#REF!</v>
      </c>
      <c r="J71" s="78"/>
      <c r="K71" s="108" t="e">
        <f>ROUND(+K14/(K$23/1000),0)</f>
        <v>#REF!</v>
      </c>
      <c r="L71" s="78"/>
      <c r="M71" s="108" t="e">
        <f>ROUND(+M14/(M$23/1000),0)</f>
        <v>#REF!</v>
      </c>
      <c r="N71" s="78"/>
      <c r="O71" s="108" t="e">
        <f>ROUND(+O14/(O$23/1000),0)</f>
        <v>#REF!</v>
      </c>
      <c r="P71" s="78"/>
      <c r="Q71" s="108" t="e">
        <f>ROUND(+Q14/(Q$23/1000),0)</f>
        <v>#REF!</v>
      </c>
      <c r="R71" s="79"/>
    </row>
    <row r="72" spans="1:18" ht="14.25">
      <c r="A72" s="96"/>
      <c r="B72" s="96"/>
      <c r="C72" s="118" t="s">
        <v>136</v>
      </c>
      <c r="D72" s="118"/>
      <c r="E72" s="85"/>
      <c r="F72" s="80"/>
      <c r="G72" s="108">
        <f>ROUND(+G16/(G$23/1000),0)</f>
        <v>1867</v>
      </c>
      <c r="H72" s="78"/>
      <c r="I72" s="108" t="e">
        <f>ROUND(+I16/(I$23/1000),0)</f>
        <v>#REF!</v>
      </c>
      <c r="J72" s="78"/>
      <c r="K72" s="108" t="e">
        <f>ROUND(+K16/(K$23/1000),0)</f>
        <v>#REF!</v>
      </c>
      <c r="L72" s="78"/>
      <c r="M72" s="108" t="e">
        <f>ROUND(+M16/(M$23/1000),0)</f>
        <v>#REF!</v>
      </c>
      <c r="N72" s="78"/>
      <c r="O72" s="108" t="e">
        <f>ROUND(+O16/(O$23/1000),0)</f>
        <v>#REF!</v>
      </c>
      <c r="P72" s="78"/>
      <c r="Q72" s="108" t="e">
        <f>ROUND(+Q16/(Q$23/1000),0)</f>
        <v>#REF!</v>
      </c>
      <c r="R72" s="79"/>
    </row>
    <row r="73" spans="1:18" ht="14.1" customHeight="1">
      <c r="A73" s="118"/>
      <c r="B73" s="117" t="s">
        <v>137</v>
      </c>
      <c r="C73" s="118"/>
      <c r="D73" s="118"/>
      <c r="E73" s="85"/>
      <c r="F73" s="80"/>
      <c r="G73" s="109">
        <f>ROUND(+G18/(G$23/1000),0)</f>
        <v>8037</v>
      </c>
      <c r="H73" s="78"/>
      <c r="I73" s="109" t="e">
        <f>ROUND(+I18/(I$23/1000),0)</f>
        <v>#REF!</v>
      </c>
      <c r="J73" s="78"/>
      <c r="K73" s="109" t="e">
        <f>ROUND(+K18/(K$23/1000),0)</f>
        <v>#REF!</v>
      </c>
      <c r="L73" s="78"/>
      <c r="M73" s="109" t="e">
        <f>ROUND(+M18/(M$23/1000),0)</f>
        <v>#REF!</v>
      </c>
      <c r="N73" s="78"/>
      <c r="O73" s="109" t="e">
        <f>ROUND(+O18/(O$23/1000),0)</f>
        <v>#REF!</v>
      </c>
      <c r="P73" s="78"/>
      <c r="Q73" s="109" t="e">
        <f>ROUND(+Q18/(Q$23/1000),0)</f>
        <v>#REF!</v>
      </c>
      <c r="R73" s="79"/>
    </row>
    <row r="74" spans="1:18" ht="2.25" customHeight="1">
      <c r="A74" s="100"/>
      <c r="B74" s="100"/>
      <c r="C74" s="100"/>
      <c r="D74" s="100"/>
      <c r="E74" s="100"/>
      <c r="F74" s="100"/>
      <c r="G74" s="110"/>
      <c r="H74" s="110"/>
      <c r="I74" s="110"/>
      <c r="J74" s="110"/>
      <c r="K74" s="110"/>
      <c r="L74" s="110"/>
      <c r="M74" s="110"/>
      <c r="N74" s="100"/>
      <c r="O74" s="110"/>
      <c r="P74" s="100"/>
      <c r="Q74" s="110"/>
      <c r="R74" s="79"/>
    </row>
    <row r="75" spans="1:18" ht="2.25" customHeight="1">
      <c r="A75" s="42"/>
      <c r="B75" s="8"/>
      <c r="C75" s="8"/>
      <c r="D75" s="8"/>
      <c r="E75" s="8"/>
      <c r="F75" s="8"/>
      <c r="G75" s="39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8" s="79" customFormat="1" ht="12">
      <c r="A76" s="111" t="s">
        <v>15</v>
      </c>
      <c r="B76" s="145" t="s">
        <v>160</v>
      </c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39"/>
      <c r="Q76" s="139"/>
    </row>
    <row r="77" spans="1:18" s="79" customFormat="1" ht="12.95" customHeight="1">
      <c r="A77" s="111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39"/>
      <c r="Q77" s="139"/>
    </row>
    <row r="78" spans="1:18" s="79" customFormat="1" ht="24.2" customHeight="1">
      <c r="A78" s="111" t="s">
        <v>47</v>
      </c>
      <c r="B78" s="145" t="s">
        <v>161</v>
      </c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39"/>
      <c r="Q78" s="139"/>
    </row>
    <row r="79" spans="1:18" s="33" customFormat="1">
      <c r="A79" s="84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>
      <c r="A80" s="2"/>
      <c r="B80" s="2"/>
      <c r="C80" s="2"/>
      <c r="D80" s="2"/>
      <c r="E80" s="2"/>
      <c r="F80" s="2"/>
      <c r="G80" s="20"/>
      <c r="H80" s="20"/>
      <c r="I80" s="20"/>
      <c r="J80" s="20"/>
      <c r="K80" s="20"/>
      <c r="L80" s="20"/>
      <c r="M80" s="20"/>
      <c r="N80" s="2"/>
      <c r="O80" s="20"/>
      <c r="P80" s="20"/>
      <c r="Q80" s="20"/>
    </row>
    <row r="81" spans="1:7">
      <c r="A81" s="2"/>
      <c r="B81" s="2"/>
      <c r="C81" s="2"/>
      <c r="D81" s="2"/>
      <c r="E81" s="43"/>
    </row>
    <row r="82" spans="1:7">
      <c r="A82" s="2"/>
      <c r="B82" s="2"/>
      <c r="C82" s="43"/>
      <c r="D82" s="2"/>
      <c r="E82" s="44"/>
      <c r="F82" s="2"/>
      <c r="G82" s="2"/>
    </row>
  </sheetData>
  <mergeCells count="2">
    <mergeCell ref="B76:O77"/>
    <mergeCell ref="B78:O78"/>
  </mergeCells>
  <phoneticPr fontId="0" type="noConversion"/>
  <printOptions horizontalCentered="1"/>
  <pageMargins left="0.5" right="0.5" top="0.95" bottom="0.55000000000000004" header="0.5" footer="0.5"/>
  <pageSetup orientation="portrait" horizontalDpi="1200" verticalDpi="1200" r:id="rId1"/>
  <headerFooter alignWithMargins="0">
    <oddFooter>&amp;L&amp;"Arial,Regular"J:\FEP\ECB\Review\2005-06\Fiscal Tables\Debt\&amp;F&amp;R&amp;"Arial,Regular"&amp;D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58"/>
  <sheetViews>
    <sheetView tabSelected="1" defaultGridColor="0" colorId="22" zoomScaleNormal="100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R19" sqref="R19"/>
    </sheetView>
  </sheetViews>
  <sheetFormatPr defaultColWidth="9.83203125" defaultRowHeight="11.25"/>
  <cols>
    <col min="1" max="1" width="2" style="3" customWidth="1"/>
    <col min="2" max="2" width="13" style="3" customWidth="1"/>
    <col min="3" max="3" width="10" style="3" customWidth="1"/>
    <col min="4" max="5" width="9.1640625" style="3" customWidth="1"/>
    <col min="6" max="6" width="10.1640625" style="3" customWidth="1"/>
    <col min="7" max="7" width="8.83203125" style="3" customWidth="1"/>
    <col min="8" max="10" width="9.1640625" style="3" customWidth="1"/>
    <col min="11" max="11" width="9.6640625" style="3" customWidth="1"/>
    <col min="12" max="12" width="10.5" style="3" customWidth="1"/>
    <col min="13" max="13" width="1.83203125" style="3" customWidth="1"/>
    <col min="14" max="16384" width="9.83203125" style="3"/>
  </cols>
  <sheetData>
    <row r="1" spans="1:13" ht="13.5" customHeight="1">
      <c r="A1" s="97" t="s">
        <v>150</v>
      </c>
      <c r="B1" s="32"/>
      <c r="C1" s="53"/>
      <c r="D1" s="32"/>
      <c r="E1" s="32"/>
      <c r="F1" s="32"/>
      <c r="G1" s="32"/>
      <c r="H1" s="32"/>
      <c r="I1" s="32"/>
      <c r="J1" s="32"/>
      <c r="K1" s="32"/>
      <c r="L1" s="32"/>
    </row>
    <row r="2" spans="1:13" ht="14.25" customHeight="1">
      <c r="A2" s="45"/>
      <c r="B2" s="112"/>
      <c r="C2" s="148" t="s">
        <v>39</v>
      </c>
      <c r="D2" s="144"/>
      <c r="E2" s="144"/>
      <c r="F2" s="144"/>
      <c r="G2" s="144"/>
      <c r="H2" s="144"/>
      <c r="I2" s="112"/>
      <c r="J2" s="99"/>
      <c r="K2" s="113"/>
      <c r="L2" s="113"/>
      <c r="M2" s="35"/>
    </row>
    <row r="3" spans="1:13" ht="12.2" customHeight="1">
      <c r="A3" s="6"/>
      <c r="B3" s="154" t="s">
        <v>37</v>
      </c>
      <c r="C3" s="149" t="s">
        <v>106</v>
      </c>
      <c r="D3" s="151" t="s">
        <v>107</v>
      </c>
      <c r="E3" s="149" t="s">
        <v>108</v>
      </c>
      <c r="F3" s="149" t="s">
        <v>109</v>
      </c>
      <c r="G3" s="149" t="s">
        <v>56</v>
      </c>
      <c r="H3" s="149" t="s">
        <v>110</v>
      </c>
      <c r="I3" s="154" t="s">
        <v>111</v>
      </c>
      <c r="J3" s="154" t="s">
        <v>112</v>
      </c>
      <c r="K3" s="154" t="s">
        <v>113</v>
      </c>
      <c r="L3" s="154" t="s">
        <v>114</v>
      </c>
      <c r="M3" s="2"/>
    </row>
    <row r="4" spans="1:13" ht="9.9499999999999993" customHeight="1">
      <c r="A4" s="4"/>
      <c r="B4" s="152"/>
      <c r="C4" s="150"/>
      <c r="D4" s="150"/>
      <c r="E4" s="150"/>
      <c r="F4" s="152"/>
      <c r="G4" s="152"/>
      <c r="H4" s="150"/>
      <c r="I4" s="150"/>
      <c r="J4" s="152"/>
      <c r="K4" s="150"/>
      <c r="L4" s="150"/>
      <c r="M4" s="2"/>
    </row>
    <row r="5" spans="1:13" ht="10.35" customHeight="1">
      <c r="A5" s="6"/>
      <c r="B5" s="152"/>
      <c r="C5" s="150"/>
      <c r="D5" s="150"/>
      <c r="E5" s="150"/>
      <c r="F5" s="152"/>
      <c r="G5" s="152"/>
      <c r="H5" s="150"/>
      <c r="I5" s="150"/>
      <c r="J5" s="152"/>
      <c r="K5" s="150"/>
      <c r="L5" s="150"/>
      <c r="M5" s="2"/>
    </row>
    <row r="6" spans="1:13" s="33" customFormat="1" ht="14.1" customHeight="1">
      <c r="A6" s="98"/>
      <c r="B6" s="153"/>
      <c r="C6" s="144"/>
      <c r="D6" s="144"/>
      <c r="E6" s="144"/>
      <c r="F6" s="153"/>
      <c r="G6" s="153"/>
      <c r="H6" s="144"/>
      <c r="I6" s="144"/>
      <c r="J6" s="153"/>
      <c r="K6" s="144"/>
      <c r="L6" s="144"/>
      <c r="M6" s="35"/>
    </row>
    <row r="7" spans="1:13" ht="14.1" customHeight="1">
      <c r="B7" s="102"/>
      <c r="C7" s="102"/>
      <c r="D7" s="102"/>
      <c r="E7" s="102"/>
      <c r="F7" s="102"/>
      <c r="G7" s="94" t="s">
        <v>55</v>
      </c>
      <c r="H7" s="102"/>
      <c r="I7" s="102"/>
      <c r="J7" s="102"/>
      <c r="K7" s="94" t="s">
        <v>57</v>
      </c>
      <c r="L7" s="102"/>
    </row>
    <row r="8" spans="1:13" ht="12">
      <c r="B8" s="83" t="s">
        <v>58</v>
      </c>
      <c r="C8" s="103">
        <v>0</v>
      </c>
      <c r="D8" s="103">
        <v>338</v>
      </c>
      <c r="E8" s="103">
        <v>42</v>
      </c>
      <c r="F8" s="103">
        <v>142</v>
      </c>
      <c r="G8" s="103">
        <v>100</v>
      </c>
      <c r="H8" s="103">
        <v>622</v>
      </c>
      <c r="I8" s="103">
        <v>1661</v>
      </c>
      <c r="J8" s="103">
        <v>2283</v>
      </c>
      <c r="K8" s="101">
        <v>24.689088352979343</v>
      </c>
      <c r="L8" s="101">
        <v>6.7265058938033961</v>
      </c>
      <c r="M8" s="75"/>
    </row>
    <row r="9" spans="1:13" ht="12">
      <c r="B9" s="83" t="s">
        <v>59</v>
      </c>
      <c r="C9" s="103">
        <v>0</v>
      </c>
      <c r="D9" s="103">
        <v>362</v>
      </c>
      <c r="E9" s="103">
        <v>64</v>
      </c>
      <c r="F9" s="103">
        <v>172</v>
      </c>
      <c r="G9" s="103">
        <v>99</v>
      </c>
      <c r="H9" s="103">
        <v>697</v>
      </c>
      <c r="I9" s="103">
        <v>1808</v>
      </c>
      <c r="J9" s="103">
        <v>2505</v>
      </c>
      <c r="K9" s="101">
        <v>25.642338007984439</v>
      </c>
      <c r="L9" s="101">
        <v>7.1348142082096428</v>
      </c>
      <c r="M9" s="75"/>
    </row>
    <row r="10" spans="1:13" ht="12">
      <c r="B10" s="83" t="s">
        <v>60</v>
      </c>
      <c r="C10" s="103">
        <v>0</v>
      </c>
      <c r="D10" s="103">
        <v>380</v>
      </c>
      <c r="E10" s="103">
        <v>85</v>
      </c>
      <c r="F10" s="103">
        <v>233</v>
      </c>
      <c r="G10" s="103">
        <v>95</v>
      </c>
      <c r="H10" s="103">
        <v>793</v>
      </c>
      <c r="I10" s="103">
        <v>1948</v>
      </c>
      <c r="J10" s="103">
        <v>2741</v>
      </c>
      <c r="K10" s="101">
        <v>24.900072674418606</v>
      </c>
      <c r="L10" s="101">
        <v>7.2038517441860463</v>
      </c>
      <c r="M10" s="75"/>
    </row>
    <row r="11" spans="1:13" ht="12">
      <c r="B11" s="83" t="s">
        <v>61</v>
      </c>
      <c r="C11" s="103">
        <v>0</v>
      </c>
      <c r="D11" s="103">
        <v>408</v>
      </c>
      <c r="E11" s="103">
        <v>105</v>
      </c>
      <c r="F11" s="103">
        <v>288</v>
      </c>
      <c r="G11" s="103">
        <v>87</v>
      </c>
      <c r="H11" s="103">
        <v>888</v>
      </c>
      <c r="I11" s="103">
        <v>2062</v>
      </c>
      <c r="J11" s="103">
        <v>2950</v>
      </c>
      <c r="K11" s="101">
        <v>23.842237129233006</v>
      </c>
      <c r="L11" s="101">
        <v>7.1769174816131907</v>
      </c>
      <c r="M11" s="75"/>
    </row>
    <row r="12" spans="1:13" ht="12">
      <c r="B12" s="83" t="s">
        <v>62</v>
      </c>
      <c r="C12" s="103">
        <v>0</v>
      </c>
      <c r="D12" s="103">
        <v>425</v>
      </c>
      <c r="E12" s="103">
        <v>117</v>
      </c>
      <c r="F12" s="103">
        <v>340</v>
      </c>
      <c r="G12" s="103">
        <v>145</v>
      </c>
      <c r="H12" s="103">
        <v>1027</v>
      </c>
      <c r="I12" s="103">
        <v>2228</v>
      </c>
      <c r="J12" s="103">
        <v>3255</v>
      </c>
      <c r="K12" s="101">
        <v>21.130875097377306</v>
      </c>
      <c r="L12" s="101">
        <v>6.6670994546870945</v>
      </c>
      <c r="M12" s="75"/>
    </row>
    <row r="13" spans="1:13" ht="12">
      <c r="B13" s="83" t="s">
        <v>63</v>
      </c>
      <c r="C13" s="103">
        <v>0</v>
      </c>
      <c r="D13" s="103">
        <v>485</v>
      </c>
      <c r="E13" s="103">
        <v>133</v>
      </c>
      <c r="F13" s="103">
        <v>386</v>
      </c>
      <c r="G13" s="103">
        <v>149</v>
      </c>
      <c r="H13" s="103">
        <v>1153</v>
      </c>
      <c r="I13" s="103">
        <v>2650</v>
      </c>
      <c r="J13" s="103">
        <v>3803</v>
      </c>
      <c r="K13" s="101">
        <v>21.306515771191663</v>
      </c>
      <c r="L13" s="101">
        <v>6.4597456440136707</v>
      </c>
      <c r="M13" s="75"/>
    </row>
    <row r="14" spans="1:13" ht="12">
      <c r="B14" s="83" t="s">
        <v>64</v>
      </c>
      <c r="C14" s="103">
        <v>0</v>
      </c>
      <c r="D14" s="103">
        <v>557</v>
      </c>
      <c r="E14" s="103">
        <v>178</v>
      </c>
      <c r="F14" s="103">
        <v>544</v>
      </c>
      <c r="G14" s="103">
        <v>145</v>
      </c>
      <c r="H14" s="103">
        <v>1424</v>
      </c>
      <c r="I14" s="103">
        <v>3144</v>
      </c>
      <c r="J14" s="103">
        <v>4568</v>
      </c>
      <c r="K14" s="101">
        <v>23.073037680573798</v>
      </c>
      <c r="L14" s="101">
        <v>7.192645721790079</v>
      </c>
      <c r="M14" s="75"/>
    </row>
    <row r="15" spans="1:13" ht="12">
      <c r="B15" s="83" t="s">
        <v>65</v>
      </c>
      <c r="C15" s="103">
        <v>261</v>
      </c>
      <c r="D15" s="103">
        <v>658</v>
      </c>
      <c r="E15" s="103">
        <v>236</v>
      </c>
      <c r="F15" s="103">
        <v>649</v>
      </c>
      <c r="G15" s="103">
        <v>188</v>
      </c>
      <c r="H15" s="103">
        <v>1992</v>
      </c>
      <c r="I15" s="103">
        <v>3787</v>
      </c>
      <c r="J15" s="103">
        <v>5779</v>
      </c>
      <c r="K15" s="101">
        <v>24.365460831436039</v>
      </c>
      <c r="L15" s="101">
        <v>8.3986845433847712</v>
      </c>
      <c r="M15" s="75"/>
    </row>
    <row r="16" spans="1:13" ht="12">
      <c r="B16" s="83" t="s">
        <v>66</v>
      </c>
      <c r="C16" s="103">
        <v>261</v>
      </c>
      <c r="D16" s="103">
        <v>710</v>
      </c>
      <c r="E16" s="103">
        <v>291</v>
      </c>
      <c r="F16" s="103">
        <v>656</v>
      </c>
      <c r="G16" s="103">
        <v>215</v>
      </c>
      <c r="H16" s="103">
        <v>2133</v>
      </c>
      <c r="I16" s="103">
        <v>4464</v>
      </c>
      <c r="J16" s="103">
        <v>6597</v>
      </c>
      <c r="K16" s="101">
        <v>24.910319827814071</v>
      </c>
      <c r="L16" s="101">
        <v>8.0542234641090502</v>
      </c>
      <c r="M16" s="75"/>
    </row>
    <row r="17" spans="2:13" ht="12">
      <c r="B17" s="83" t="s">
        <v>67</v>
      </c>
      <c r="C17" s="103">
        <v>261</v>
      </c>
      <c r="D17" s="103">
        <v>778</v>
      </c>
      <c r="E17" s="103">
        <v>334</v>
      </c>
      <c r="F17" s="103">
        <v>653</v>
      </c>
      <c r="G17" s="103">
        <v>91</v>
      </c>
      <c r="H17" s="103">
        <v>2117</v>
      </c>
      <c r="I17" s="103">
        <v>4838</v>
      </c>
      <c r="J17" s="103">
        <v>6955</v>
      </c>
      <c r="K17" s="101">
        <v>23.260869565217391</v>
      </c>
      <c r="L17" s="101">
        <v>7.0802675585284272</v>
      </c>
      <c r="M17" s="75"/>
    </row>
    <row r="18" spans="2:13" ht="12">
      <c r="B18" s="83" t="s">
        <v>68</v>
      </c>
      <c r="C18" s="103">
        <v>235</v>
      </c>
      <c r="D18" s="103">
        <v>836</v>
      </c>
      <c r="E18" s="103">
        <v>401</v>
      </c>
      <c r="F18" s="103">
        <v>730</v>
      </c>
      <c r="G18" s="103">
        <v>195</v>
      </c>
      <c r="H18" s="103">
        <v>2397</v>
      </c>
      <c r="I18" s="103">
        <v>5704</v>
      </c>
      <c r="J18" s="103">
        <v>8101</v>
      </c>
      <c r="K18" s="101">
        <v>23.331029318587639</v>
      </c>
      <c r="L18" s="101">
        <v>6.9034041817867635</v>
      </c>
      <c r="M18" s="75"/>
    </row>
    <row r="19" spans="2:13" ht="12">
      <c r="B19" s="83" t="s">
        <v>69</v>
      </c>
      <c r="C19" s="103">
        <v>209</v>
      </c>
      <c r="D19" s="103">
        <v>919</v>
      </c>
      <c r="E19" s="103">
        <v>461</v>
      </c>
      <c r="F19" s="103">
        <v>729</v>
      </c>
      <c r="G19" s="103">
        <v>270</v>
      </c>
      <c r="H19" s="103">
        <v>2588</v>
      </c>
      <c r="I19" s="103">
        <v>5956</v>
      </c>
      <c r="J19" s="103">
        <v>8544</v>
      </c>
      <c r="K19" s="101">
        <v>21.578482131582273</v>
      </c>
      <c r="L19" s="101">
        <v>6.5361788104558656</v>
      </c>
      <c r="M19" s="75"/>
    </row>
    <row r="20" spans="2:13" ht="12">
      <c r="B20" s="114" t="s">
        <v>70</v>
      </c>
      <c r="C20" s="103">
        <v>183</v>
      </c>
      <c r="D20" s="103">
        <v>1067</v>
      </c>
      <c r="E20" s="103">
        <v>561</v>
      </c>
      <c r="F20" s="103">
        <v>844</v>
      </c>
      <c r="G20" s="103">
        <v>291</v>
      </c>
      <c r="H20" s="103">
        <v>2946</v>
      </c>
      <c r="I20" s="103">
        <v>7227</v>
      </c>
      <c r="J20" s="103">
        <v>10173</v>
      </c>
      <c r="K20" s="101">
        <v>22.193376674374974</v>
      </c>
      <c r="L20" s="101">
        <v>6.4269819800165804</v>
      </c>
      <c r="M20" s="75"/>
    </row>
    <row r="21" spans="2:13" ht="12">
      <c r="B21" s="83" t="s">
        <v>71</v>
      </c>
      <c r="C21" s="103">
        <v>883</v>
      </c>
      <c r="D21" s="103">
        <v>1204</v>
      </c>
      <c r="E21" s="103">
        <v>660</v>
      </c>
      <c r="F21" s="103">
        <v>1024</v>
      </c>
      <c r="G21" s="103">
        <v>894</v>
      </c>
      <c r="H21" s="103">
        <v>4665</v>
      </c>
      <c r="I21" s="103">
        <v>7692</v>
      </c>
      <c r="J21" s="103">
        <v>12357</v>
      </c>
      <c r="K21" s="101">
        <v>26.87122167616231</v>
      </c>
      <c r="L21" s="101">
        <v>10.144391771408689</v>
      </c>
      <c r="M21" s="75"/>
    </row>
    <row r="22" spans="2:13" ht="12">
      <c r="B22" s="115" t="s">
        <v>72</v>
      </c>
      <c r="C22" s="103">
        <v>1596</v>
      </c>
      <c r="D22" s="103">
        <v>1321</v>
      </c>
      <c r="E22" s="103">
        <v>712</v>
      </c>
      <c r="F22" s="103">
        <v>1392</v>
      </c>
      <c r="G22" s="103">
        <v>1174</v>
      </c>
      <c r="H22" s="103">
        <v>6195</v>
      </c>
      <c r="I22" s="103">
        <v>8440</v>
      </c>
      <c r="J22" s="103">
        <v>14635</v>
      </c>
      <c r="K22" s="101">
        <v>30.121225842303495</v>
      </c>
      <c r="L22" s="101">
        <v>12.75032416078375</v>
      </c>
      <c r="M22" s="75"/>
    </row>
    <row r="23" spans="2:13" ht="12">
      <c r="B23" s="83" t="s">
        <v>73</v>
      </c>
      <c r="C23" s="103">
        <v>2476</v>
      </c>
      <c r="D23" s="103">
        <v>1308</v>
      </c>
      <c r="E23" s="103">
        <v>717</v>
      </c>
      <c r="F23" s="103">
        <v>691</v>
      </c>
      <c r="G23" s="103">
        <v>1276</v>
      </c>
      <c r="H23" s="103">
        <v>6468</v>
      </c>
      <c r="I23" s="103">
        <v>9082</v>
      </c>
      <c r="J23" s="103">
        <v>15550</v>
      </c>
      <c r="K23" s="101">
        <v>30.503952763010773</v>
      </c>
      <c r="L23" s="101">
        <v>12.6880750142221</v>
      </c>
      <c r="M23" s="75"/>
    </row>
    <row r="24" spans="2:13" ht="12">
      <c r="B24" s="83" t="s">
        <v>74</v>
      </c>
      <c r="C24" s="103">
        <v>3197</v>
      </c>
      <c r="D24" s="103">
        <v>1276</v>
      </c>
      <c r="E24" s="103">
        <v>680</v>
      </c>
      <c r="F24" s="103">
        <v>1034</v>
      </c>
      <c r="G24" s="103">
        <v>1376</v>
      </c>
      <c r="H24" s="103">
        <v>7563</v>
      </c>
      <c r="I24" s="103">
        <v>8990</v>
      </c>
      <c r="J24" s="103">
        <v>16553</v>
      </c>
      <c r="K24" s="101">
        <v>30.232133399083157</v>
      </c>
      <c r="L24" s="101">
        <v>13.812941756616077</v>
      </c>
      <c r="M24" s="75"/>
    </row>
    <row r="25" spans="2:13" ht="12">
      <c r="B25" s="83" t="s">
        <v>75</v>
      </c>
      <c r="C25" s="103">
        <v>4802</v>
      </c>
      <c r="D25" s="103">
        <v>1268</v>
      </c>
      <c r="E25" s="103">
        <v>681</v>
      </c>
      <c r="F25" s="103">
        <v>1097</v>
      </c>
      <c r="G25" s="103">
        <v>812</v>
      </c>
      <c r="H25" s="103">
        <v>8660</v>
      </c>
      <c r="I25" s="103">
        <v>8485</v>
      </c>
      <c r="J25" s="103">
        <v>17145</v>
      </c>
      <c r="K25" s="101">
        <v>29.751678900515383</v>
      </c>
      <c r="L25" s="101">
        <v>15.027677998160586</v>
      </c>
      <c r="M25" s="75"/>
    </row>
    <row r="26" spans="2:13" ht="12">
      <c r="B26" s="83" t="s">
        <v>76</v>
      </c>
      <c r="C26" s="103">
        <v>5017</v>
      </c>
      <c r="D26" s="103">
        <v>1278</v>
      </c>
      <c r="E26" s="103">
        <v>716</v>
      </c>
      <c r="F26" s="116">
        <v>1192</v>
      </c>
      <c r="G26" s="116">
        <v>660</v>
      </c>
      <c r="H26" s="103">
        <v>8863</v>
      </c>
      <c r="I26" s="103">
        <v>8149</v>
      </c>
      <c r="J26" s="103">
        <v>17012</v>
      </c>
      <c r="K26" s="101">
        <v>26.700987239652818</v>
      </c>
      <c r="L26" s="101">
        <v>13.910818828182631</v>
      </c>
      <c r="M26" s="75"/>
    </row>
    <row r="27" spans="2:13" ht="12">
      <c r="B27" s="83" t="s">
        <v>77</v>
      </c>
      <c r="C27" s="103">
        <v>4919</v>
      </c>
      <c r="D27" s="103">
        <v>1322</v>
      </c>
      <c r="E27" s="103">
        <v>763</v>
      </c>
      <c r="F27" s="103">
        <v>1213</v>
      </c>
      <c r="G27" s="103">
        <v>842</v>
      </c>
      <c r="H27" s="103">
        <v>9059</v>
      </c>
      <c r="I27" s="103">
        <v>7396</v>
      </c>
      <c r="J27" s="103">
        <v>16455</v>
      </c>
      <c r="K27" s="101">
        <v>23.22414012109579</v>
      </c>
      <c r="L27" s="101">
        <v>12.785626578973366</v>
      </c>
      <c r="M27" s="75"/>
    </row>
    <row r="28" spans="2:13" ht="12">
      <c r="B28" s="83" t="s">
        <v>78</v>
      </c>
      <c r="C28" s="103">
        <v>4209</v>
      </c>
      <c r="D28" s="103">
        <v>1367</v>
      </c>
      <c r="E28" s="103">
        <v>837</v>
      </c>
      <c r="F28" s="103">
        <v>1244</v>
      </c>
      <c r="G28" s="103">
        <v>1262</v>
      </c>
      <c r="H28" s="103">
        <v>8919</v>
      </c>
      <c r="I28" s="103">
        <v>7340</v>
      </c>
      <c r="J28" s="103">
        <v>16259</v>
      </c>
      <c r="K28" s="101">
        <v>21.066884345279743</v>
      </c>
      <c r="L28" s="101">
        <v>11.556402083495296</v>
      </c>
      <c r="M28" s="75"/>
    </row>
    <row r="29" spans="2:13" ht="12">
      <c r="B29" s="83" t="s">
        <v>79</v>
      </c>
      <c r="C29" s="103">
        <v>4726</v>
      </c>
      <c r="D29" s="103">
        <v>1565</v>
      </c>
      <c r="E29" s="103">
        <v>959</v>
      </c>
      <c r="F29" s="103">
        <v>1287</v>
      </c>
      <c r="G29" s="103">
        <v>1281</v>
      </c>
      <c r="H29" s="103">
        <v>9818</v>
      </c>
      <c r="I29" s="103">
        <v>7444</v>
      </c>
      <c r="J29" s="103">
        <v>17262</v>
      </c>
      <c r="K29" s="101">
        <v>21.291659471593853</v>
      </c>
      <c r="L29" s="101">
        <v>12.109924266719293</v>
      </c>
      <c r="M29" s="75"/>
    </row>
    <row r="30" spans="2:13" ht="12">
      <c r="B30" s="83" t="s">
        <v>80</v>
      </c>
      <c r="C30" s="103">
        <v>6611</v>
      </c>
      <c r="D30" s="103">
        <v>1939</v>
      </c>
      <c r="E30" s="103">
        <v>1040</v>
      </c>
      <c r="F30" s="103">
        <v>1527</v>
      </c>
      <c r="G30" s="103">
        <v>1431</v>
      </c>
      <c r="H30" s="103">
        <v>12548</v>
      </c>
      <c r="I30" s="103">
        <v>7493</v>
      </c>
      <c r="J30" s="103">
        <v>20041</v>
      </c>
      <c r="K30" s="101">
        <v>23.961596403548626</v>
      </c>
      <c r="L30" s="101">
        <v>15.002749946196706</v>
      </c>
      <c r="M30" s="75"/>
    </row>
    <row r="31" spans="2:13" ht="12">
      <c r="B31" s="114" t="s">
        <v>81</v>
      </c>
      <c r="C31" s="103">
        <v>8969</v>
      </c>
      <c r="D31" s="103">
        <v>2426</v>
      </c>
      <c r="E31" s="103">
        <v>1141</v>
      </c>
      <c r="F31" s="103">
        <v>1719</v>
      </c>
      <c r="G31" s="103">
        <v>1641</v>
      </c>
      <c r="H31" s="103">
        <v>15896</v>
      </c>
      <c r="I31" s="103">
        <v>7526</v>
      </c>
      <c r="J31" s="103">
        <v>23422</v>
      </c>
      <c r="K31" s="101">
        <v>26.267270769782879</v>
      </c>
      <c r="L31" s="101">
        <v>17.827023147317423</v>
      </c>
      <c r="M31" s="75"/>
    </row>
    <row r="32" spans="2:13" ht="12">
      <c r="B32" s="114" t="s">
        <v>82</v>
      </c>
      <c r="C32" s="103">
        <v>10257</v>
      </c>
      <c r="D32" s="103">
        <v>3054</v>
      </c>
      <c r="E32" s="103">
        <v>1181</v>
      </c>
      <c r="F32" s="103">
        <v>1862</v>
      </c>
      <c r="G32" s="103">
        <v>1627</v>
      </c>
      <c r="H32" s="103">
        <v>17981</v>
      </c>
      <c r="I32" s="103">
        <v>7946</v>
      </c>
      <c r="J32" s="103">
        <v>25927</v>
      </c>
      <c r="K32" s="101">
        <v>27.074696379528202</v>
      </c>
      <c r="L32" s="101">
        <v>18.776955127870426</v>
      </c>
      <c r="M32" s="75"/>
    </row>
    <row r="33" spans="2:15" ht="12">
      <c r="B33" s="114" t="s">
        <v>83</v>
      </c>
      <c r="C33" s="103">
        <v>10181</v>
      </c>
      <c r="D33" s="103">
        <v>3631</v>
      </c>
      <c r="E33" s="103">
        <v>1318</v>
      </c>
      <c r="F33" s="103">
        <v>2158</v>
      </c>
      <c r="G33" s="103">
        <v>1749</v>
      </c>
      <c r="H33" s="103">
        <v>19037</v>
      </c>
      <c r="I33" s="103">
        <v>8013</v>
      </c>
      <c r="J33" s="103">
        <v>27050</v>
      </c>
      <c r="K33" s="101">
        <v>26.451663374469497</v>
      </c>
      <c r="L33" s="101">
        <v>18.61590815747785</v>
      </c>
      <c r="M33" s="75"/>
    </row>
    <row r="34" spans="2:15" ht="12">
      <c r="B34" s="114" t="s">
        <v>84</v>
      </c>
      <c r="C34" s="103">
        <v>10237</v>
      </c>
      <c r="D34" s="103">
        <v>3990</v>
      </c>
      <c r="E34" s="103">
        <v>1399</v>
      </c>
      <c r="F34" s="103">
        <v>2598</v>
      </c>
      <c r="G34" s="103">
        <v>1695</v>
      </c>
      <c r="H34" s="103">
        <v>19919</v>
      </c>
      <c r="I34" s="103">
        <v>8847</v>
      </c>
      <c r="J34" s="103">
        <v>28766</v>
      </c>
      <c r="K34" s="101">
        <v>26.698222655343635</v>
      </c>
      <c r="L34" s="101">
        <v>18.487168778133555</v>
      </c>
      <c r="M34" s="75"/>
    </row>
    <row r="35" spans="2:15" ht="12">
      <c r="B35" s="114" t="s">
        <v>85</v>
      </c>
      <c r="C35" s="103">
        <v>11030</v>
      </c>
      <c r="D35" s="103">
        <v>4230</v>
      </c>
      <c r="E35" s="103">
        <v>1431</v>
      </c>
      <c r="F35" s="103">
        <v>3144</v>
      </c>
      <c r="G35" s="103">
        <v>1440</v>
      </c>
      <c r="H35" s="103">
        <v>21275</v>
      </c>
      <c r="I35" s="103">
        <v>8096</v>
      </c>
      <c r="J35" s="103">
        <v>29371</v>
      </c>
      <c r="K35" s="101">
        <v>26.434640169924755</v>
      </c>
      <c r="L35" s="101">
        <v>19.14803614501206</v>
      </c>
      <c r="M35" s="75"/>
    </row>
    <row r="36" spans="2:15" ht="12">
      <c r="B36" s="114" t="s">
        <v>86</v>
      </c>
      <c r="C36" s="103">
        <v>11488</v>
      </c>
      <c r="D36" s="103">
        <v>4352</v>
      </c>
      <c r="E36" s="103">
        <v>1417</v>
      </c>
      <c r="F36" s="103">
        <v>3463</v>
      </c>
      <c r="G36" s="103">
        <v>1431</v>
      </c>
      <c r="H36" s="103">
        <v>22151</v>
      </c>
      <c r="I36" s="103">
        <v>8204</v>
      </c>
      <c r="J36" s="103">
        <v>30355</v>
      </c>
      <c r="K36" s="101">
        <v>26.005123064929279</v>
      </c>
      <c r="L36" s="101">
        <v>18.976757733857632</v>
      </c>
      <c r="M36" s="75"/>
    </row>
    <row r="37" spans="2:15" ht="12">
      <c r="B37" s="114" t="s">
        <v>87</v>
      </c>
      <c r="C37" s="103">
        <v>11707</v>
      </c>
      <c r="D37" s="103">
        <v>5023</v>
      </c>
      <c r="E37" s="103">
        <v>1494</v>
      </c>
      <c r="F37" s="103">
        <v>3678</v>
      </c>
      <c r="G37" s="103">
        <v>1330</v>
      </c>
      <c r="H37" s="103">
        <v>23232</v>
      </c>
      <c r="I37" s="103">
        <v>8910</v>
      </c>
      <c r="J37" s="103">
        <v>32142</v>
      </c>
      <c r="K37" s="101">
        <v>27.268562508483779</v>
      </c>
      <c r="L37" s="101">
        <v>19.709515406542693</v>
      </c>
      <c r="M37" s="75"/>
    </row>
    <row r="38" spans="2:15" ht="12">
      <c r="B38" s="114" t="s">
        <v>88</v>
      </c>
      <c r="C38" s="103">
        <v>13295</v>
      </c>
      <c r="D38" s="103">
        <v>5429</v>
      </c>
      <c r="E38" s="103">
        <v>1679</v>
      </c>
      <c r="F38" s="103">
        <v>3527</v>
      </c>
      <c r="G38" s="103">
        <v>1276</v>
      </c>
      <c r="H38" s="103">
        <v>25206</v>
      </c>
      <c r="I38" s="103">
        <v>9232</v>
      </c>
      <c r="J38" s="103">
        <v>34438</v>
      </c>
      <c r="K38" s="101">
        <v>27.964271213966708</v>
      </c>
      <c r="L38" s="101">
        <v>20.467722289890379</v>
      </c>
      <c r="M38" s="75"/>
    </row>
    <row r="39" spans="2:15" ht="12">
      <c r="B39" s="114" t="s">
        <v>95</v>
      </c>
      <c r="C39" s="103">
        <v>11578</v>
      </c>
      <c r="D39" s="103">
        <v>5737</v>
      </c>
      <c r="E39" s="103">
        <v>2028</v>
      </c>
      <c r="F39" s="103">
        <v>4234</v>
      </c>
      <c r="G39" s="103">
        <v>1527</v>
      </c>
      <c r="H39" s="103">
        <v>25104</v>
      </c>
      <c r="I39" s="103">
        <v>8684</v>
      </c>
      <c r="J39" s="103">
        <v>33788</v>
      </c>
      <c r="K39" s="101">
        <v>25.266967784391731</v>
      </c>
      <c r="L39" s="101">
        <v>18.772995124285842</v>
      </c>
      <c r="M39" s="75"/>
    </row>
    <row r="40" spans="2:15" ht="12">
      <c r="B40" s="114" t="s">
        <v>94</v>
      </c>
      <c r="C40" s="103">
        <v>13319</v>
      </c>
      <c r="D40" s="103">
        <v>6118</v>
      </c>
      <c r="E40" s="103">
        <v>2186</v>
      </c>
      <c r="F40" s="103">
        <v>4685</v>
      </c>
      <c r="G40" s="103">
        <v>1196</v>
      </c>
      <c r="H40" s="103">
        <v>27504</v>
      </c>
      <c r="I40" s="103">
        <v>8578</v>
      </c>
      <c r="J40" s="103">
        <v>36082</v>
      </c>
      <c r="K40" s="101">
        <v>26.553530952871569</v>
      </c>
      <c r="L40" s="101">
        <v>20.240793618086013</v>
      </c>
      <c r="M40" s="75"/>
    </row>
    <row r="41" spans="2:15" ht="12">
      <c r="B41" s="114" t="s">
        <v>93</v>
      </c>
      <c r="C41" s="103">
        <v>14957</v>
      </c>
      <c r="D41" s="103">
        <v>6394</v>
      </c>
      <c r="E41" s="103">
        <v>2265</v>
      </c>
      <c r="F41" s="103">
        <v>4835</v>
      </c>
      <c r="G41" s="103">
        <v>919</v>
      </c>
      <c r="H41" s="103">
        <v>29370</v>
      </c>
      <c r="I41" s="103">
        <v>7487</v>
      </c>
      <c r="J41" s="103">
        <v>36857</v>
      </c>
      <c r="K41" s="101">
        <v>26.228073296566446</v>
      </c>
      <c r="L41" s="101">
        <v>20.900195694716242</v>
      </c>
      <c r="M41" s="75"/>
    </row>
    <row r="42" spans="2:15" ht="12">
      <c r="B42" s="114" t="s">
        <v>92</v>
      </c>
      <c r="C42" s="103">
        <v>15180</v>
      </c>
      <c r="D42" s="103">
        <v>6829</v>
      </c>
      <c r="E42" s="103">
        <v>2343</v>
      </c>
      <c r="F42" s="103">
        <v>4931</v>
      </c>
      <c r="G42" s="103">
        <v>717</v>
      </c>
      <c r="H42" s="103">
        <v>30000</v>
      </c>
      <c r="I42" s="103">
        <v>7775</v>
      </c>
      <c r="J42" s="103">
        <v>37775</v>
      </c>
      <c r="K42" s="101">
        <v>25.430860374309951</v>
      </c>
      <c r="L42" s="101">
        <v>20.196580045778916</v>
      </c>
      <c r="M42" s="75"/>
    </row>
    <row r="43" spans="2:15" ht="12">
      <c r="B43" s="114" t="s">
        <v>89</v>
      </c>
      <c r="C43" s="103">
        <v>13969</v>
      </c>
      <c r="D43" s="103">
        <v>7122</v>
      </c>
      <c r="E43" s="103">
        <v>2253</v>
      </c>
      <c r="F43" s="103">
        <v>4644</v>
      </c>
      <c r="G43" s="103">
        <v>660</v>
      </c>
      <c r="H43" s="103">
        <v>28648</v>
      </c>
      <c r="I43" s="103">
        <v>7221</v>
      </c>
      <c r="J43" s="103">
        <v>35869</v>
      </c>
      <c r="K43" s="101">
        <v>22.263118040642031</v>
      </c>
      <c r="L43" s="101">
        <v>17.781198406097545</v>
      </c>
      <c r="M43" s="75"/>
    </row>
    <row r="44" spans="2:15" ht="12">
      <c r="B44" s="114" t="s">
        <v>91</v>
      </c>
      <c r="C44" s="136">
        <v>11343</v>
      </c>
      <c r="D44" s="103">
        <v>7612</v>
      </c>
      <c r="E44" s="136">
        <v>2635</v>
      </c>
      <c r="F44" s="103">
        <v>4883</v>
      </c>
      <c r="G44" s="103">
        <v>742</v>
      </c>
      <c r="H44" s="103">
        <v>27215</v>
      </c>
      <c r="I44" s="103">
        <v>7242</v>
      </c>
      <c r="J44" s="103">
        <v>34457</v>
      </c>
      <c r="K44" s="101">
        <v>19.843815688691034</v>
      </c>
      <c r="L44" s="101">
        <v>15.673141711922876</v>
      </c>
      <c r="M44" s="75"/>
      <c r="O44" s="92"/>
    </row>
    <row r="45" spans="2:15" ht="12">
      <c r="B45" s="114" t="s">
        <v>105</v>
      </c>
      <c r="C45" s="103">
        <v>8889</v>
      </c>
      <c r="D45" s="103">
        <v>8026</v>
      </c>
      <c r="E45" s="103">
        <v>3053</v>
      </c>
      <c r="F45" s="103">
        <v>5436</v>
      </c>
      <c r="G45" s="103">
        <v>533</v>
      </c>
      <c r="H45" s="103">
        <v>25937</v>
      </c>
      <c r="I45" s="103">
        <v>7502</v>
      </c>
      <c r="J45" s="103">
        <v>33439</v>
      </c>
      <c r="K45" s="101">
        <v>17.903647227635833</v>
      </c>
      <c r="L45" s="101">
        <v>13.88698520120789</v>
      </c>
      <c r="M45" s="75"/>
      <c r="O45" s="92"/>
    </row>
    <row r="46" spans="2:15" ht="12">
      <c r="B46" s="114" t="s">
        <v>139</v>
      </c>
      <c r="C46" s="103">
        <v>7604</v>
      </c>
      <c r="D46" s="103">
        <v>8638</v>
      </c>
      <c r="E46" s="136">
        <v>3511</v>
      </c>
      <c r="F46" s="103">
        <v>6143</v>
      </c>
      <c r="G46" s="103">
        <v>653</v>
      </c>
      <c r="H46" s="103">
        <v>26549</v>
      </c>
      <c r="I46" s="103">
        <v>8088</v>
      </c>
      <c r="J46" s="103">
        <v>34637</v>
      </c>
      <c r="K46" s="101">
        <v>17.575809856296175</v>
      </c>
      <c r="L46" s="101">
        <v>13.47172606965982</v>
      </c>
      <c r="M46" s="75"/>
      <c r="O46" s="92"/>
    </row>
    <row r="47" spans="2:15" ht="12">
      <c r="B47" s="114" t="s">
        <v>141</v>
      </c>
      <c r="C47" s="136">
        <v>5744</v>
      </c>
      <c r="D47" s="103">
        <v>9133</v>
      </c>
      <c r="E47" s="103">
        <v>3936</v>
      </c>
      <c r="F47" s="103">
        <v>6831</v>
      </c>
      <c r="G47" s="103">
        <v>758</v>
      </c>
      <c r="H47" s="103">
        <v>26402</v>
      </c>
      <c r="I47" s="103">
        <v>11612</v>
      </c>
      <c r="J47" s="103">
        <v>38014</v>
      </c>
      <c r="K47" s="101">
        <v>18.638790689920619</v>
      </c>
      <c r="L47" s="101">
        <v>12.945266264936187</v>
      </c>
      <c r="M47" s="75"/>
      <c r="O47" s="92"/>
    </row>
    <row r="48" spans="2:15">
      <c r="B48" s="114" t="s">
        <v>164</v>
      </c>
      <c r="C48" s="103">
        <v>7359</v>
      </c>
      <c r="D48" s="103">
        <v>9601</v>
      </c>
      <c r="E48" s="103">
        <v>4389</v>
      </c>
      <c r="F48" s="103">
        <v>7502</v>
      </c>
      <c r="G48" s="103">
        <v>1117</v>
      </c>
      <c r="H48" s="103">
        <v>29968</v>
      </c>
      <c r="I48" s="103">
        <v>11917</v>
      </c>
      <c r="J48" s="103">
        <v>41885</v>
      </c>
      <c r="K48" s="101">
        <v>21.373605625465643</v>
      </c>
      <c r="L48" s="101">
        <v>15.292448690078892</v>
      </c>
      <c r="M48" s="137"/>
      <c r="O48" s="92"/>
    </row>
    <row r="49" spans="1:15">
      <c r="B49" s="114" t="s">
        <v>149</v>
      </c>
      <c r="C49" s="103">
        <v>6964</v>
      </c>
      <c r="D49" s="103">
        <v>10108</v>
      </c>
      <c r="E49" s="103">
        <v>4895</v>
      </c>
      <c r="F49" s="103">
        <v>8095</v>
      </c>
      <c r="G49" s="103">
        <v>1759</v>
      </c>
      <c r="H49" s="103">
        <v>31821</v>
      </c>
      <c r="I49" s="103">
        <v>13333</v>
      </c>
      <c r="J49" s="103">
        <v>45154</v>
      </c>
      <c r="K49" s="101">
        <v>21.919843103749585</v>
      </c>
      <c r="L49" s="101">
        <v>15.447387327909279</v>
      </c>
      <c r="M49" s="137"/>
      <c r="O49" s="92"/>
    </row>
    <row r="50" spans="1:15">
      <c r="B50" s="114" t="s">
        <v>151</v>
      </c>
      <c r="C50" s="103">
        <v>7813</v>
      </c>
      <c r="D50" s="103">
        <v>10592</v>
      </c>
      <c r="E50" s="103">
        <v>5293</v>
      </c>
      <c r="F50" s="103">
        <v>8644</v>
      </c>
      <c r="G50" s="103">
        <v>2317</v>
      </c>
      <c r="H50" s="103">
        <v>34659</v>
      </c>
      <c r="I50" s="103">
        <v>15534</v>
      </c>
      <c r="J50" s="103">
        <v>50193</v>
      </c>
      <c r="K50" s="101">
        <v>23.329522003458084</v>
      </c>
      <c r="L50" s="101">
        <v>16.109375871493111</v>
      </c>
      <c r="M50" s="137"/>
      <c r="O50" s="92"/>
    </row>
    <row r="51" spans="1:15">
      <c r="B51" s="114" t="s">
        <v>162</v>
      </c>
      <c r="C51" s="103">
        <v>9408</v>
      </c>
      <c r="D51" s="103">
        <v>11145</v>
      </c>
      <c r="E51" s="103">
        <v>5691</v>
      </c>
      <c r="F51" s="103">
        <v>9421</v>
      </c>
      <c r="G51" s="103">
        <v>2517</v>
      </c>
      <c r="H51" s="103">
        <v>38182</v>
      </c>
      <c r="I51" s="103">
        <v>17634</v>
      </c>
      <c r="J51" s="103">
        <v>55816</v>
      </c>
      <c r="K51" s="101">
        <v>25.371601043664825</v>
      </c>
      <c r="L51" s="101">
        <v>17.355927888942428</v>
      </c>
      <c r="M51" s="137"/>
      <c r="O51" s="92"/>
    </row>
    <row r="52" spans="1:15">
      <c r="B52" s="114" t="s">
        <v>163</v>
      </c>
      <c r="C52" s="103">
        <v>10223</v>
      </c>
      <c r="D52" s="103">
        <v>11631</v>
      </c>
      <c r="E52" s="103">
        <v>6038</v>
      </c>
      <c r="F52" s="103">
        <v>10229</v>
      </c>
      <c r="G52" s="103">
        <v>2947</v>
      </c>
      <c r="H52" s="103">
        <v>41068</v>
      </c>
      <c r="I52" s="103">
        <v>19625</v>
      </c>
      <c r="J52" s="103">
        <v>60693</v>
      </c>
      <c r="K52" s="101">
        <v>26.879810800995596</v>
      </c>
      <c r="L52" s="101">
        <v>18.188260095485266</v>
      </c>
      <c r="M52" s="137"/>
      <c r="O52" s="92"/>
    </row>
    <row r="53" spans="1:15" ht="2.25" customHeight="1">
      <c r="A53" s="122"/>
      <c r="B53" s="123"/>
      <c r="C53" s="124"/>
      <c r="D53" s="124"/>
      <c r="E53" s="124"/>
      <c r="F53" s="124"/>
      <c r="G53" s="124"/>
      <c r="H53" s="124"/>
      <c r="I53" s="124"/>
      <c r="J53" s="124"/>
      <c r="K53" s="125"/>
      <c r="L53" s="125"/>
      <c r="M53" s="75"/>
    </row>
    <row r="54" spans="1:15" ht="2.25" customHeight="1">
      <c r="A54" s="33"/>
      <c r="B54" s="126"/>
      <c r="C54" s="78"/>
      <c r="D54" s="78"/>
      <c r="E54" s="78"/>
      <c r="F54" s="78"/>
      <c r="G54" s="78"/>
      <c r="H54" s="78"/>
      <c r="I54" s="78"/>
      <c r="J54" s="78"/>
      <c r="K54" s="81"/>
      <c r="L54" s="81"/>
      <c r="M54" s="75"/>
    </row>
    <row r="55" spans="1:15" ht="21.6" customHeight="1">
      <c r="A55" s="93">
        <v>1</v>
      </c>
      <c r="B55" s="142" t="s">
        <v>165</v>
      </c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91"/>
    </row>
    <row r="56" spans="1:15" ht="20.25" customHeight="1">
      <c r="A56" s="93">
        <v>2</v>
      </c>
      <c r="B56" s="147" t="s">
        <v>147</v>
      </c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91"/>
    </row>
    <row r="57" spans="1:15" ht="12" customHeight="1">
      <c r="A57" s="93">
        <v>3</v>
      </c>
      <c r="B57" s="147" t="s">
        <v>102</v>
      </c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91"/>
    </row>
    <row r="58" spans="1:15" ht="12" customHeight="1">
      <c r="A58" s="90"/>
      <c r="B58" s="88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</row>
  </sheetData>
  <mergeCells count="15">
    <mergeCell ref="B55:L55"/>
    <mergeCell ref="B56:L56"/>
    <mergeCell ref="B57:L57"/>
    <mergeCell ref="C2:H2"/>
    <mergeCell ref="C3:C6"/>
    <mergeCell ref="D3:D6"/>
    <mergeCell ref="E3:E6"/>
    <mergeCell ref="F3:F6"/>
    <mergeCell ref="G3:G6"/>
    <mergeCell ref="H3:H6"/>
    <mergeCell ref="L3:L6"/>
    <mergeCell ref="B3:B6"/>
    <mergeCell ref="I3:I6"/>
    <mergeCell ref="J3:J6"/>
    <mergeCell ref="K3:K6"/>
  </mergeCells>
  <phoneticPr fontId="0" type="noConversion"/>
  <pageMargins left="0.92" right="0.5" top="0.4" bottom="0.55000000000000004" header="0.31" footer="0.5"/>
  <pageSetup orientation="portrait" r:id="rId1"/>
  <headerFooter alignWithMargins="0">
    <oddFooter>&amp;L&amp;"Arial,Regular"J:\FEP\ECB\Review\2005-06\Fiscal Tables\Debt\&amp;F&amp;R&amp;"Arial,Regular"&amp;D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31"/>
  <sheetViews>
    <sheetView defaultGridColor="0" colorId="22" zoomScale="87" workbookViewId="0">
      <selection activeCell="B31" sqref="B31"/>
    </sheetView>
  </sheetViews>
  <sheetFormatPr defaultColWidth="9.83203125" defaultRowHeight="11.25"/>
  <cols>
    <col min="1" max="1" width="9.83203125" style="3"/>
    <col min="2" max="2" width="12" style="3" customWidth="1"/>
    <col min="3" max="3" width="2.83203125" style="3" customWidth="1"/>
    <col min="4" max="4" width="12.83203125" style="3" customWidth="1"/>
    <col min="5" max="5" width="2.83203125" style="3" customWidth="1"/>
    <col min="6" max="6" width="17.1640625" style="3" bestFit="1" customWidth="1"/>
    <col min="7" max="7" width="2.83203125" style="3" customWidth="1"/>
    <col min="8" max="8" width="9.83203125" style="3"/>
    <col min="9" max="9" width="2.83203125" style="3" customWidth="1"/>
    <col min="10" max="10" width="21.1640625" style="3" bestFit="1" customWidth="1"/>
    <col min="11" max="11" width="14.6640625" style="3" bestFit="1" customWidth="1"/>
    <col min="12" max="16384" width="9.83203125" style="3"/>
  </cols>
  <sheetData>
    <row r="1" spans="1:11" ht="12.75">
      <c r="A1" s="46" t="s">
        <v>16</v>
      </c>
      <c r="B1" s="17" t="s">
        <v>17</v>
      </c>
      <c r="C1" s="21"/>
      <c r="D1" s="21"/>
      <c r="E1" s="21"/>
      <c r="F1" s="21"/>
      <c r="G1" s="21"/>
      <c r="H1" s="21"/>
      <c r="I1" s="21"/>
      <c r="J1" s="47"/>
      <c r="K1" s="48"/>
    </row>
    <row r="2" spans="1:11" ht="12.75">
      <c r="A2" s="49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2.75">
      <c r="B3" s="50" t="s">
        <v>18</v>
      </c>
      <c r="C3" s="50"/>
      <c r="D3" s="50" t="s">
        <v>33</v>
      </c>
      <c r="E3" s="50"/>
      <c r="F3" s="50" t="s">
        <v>19</v>
      </c>
      <c r="G3" s="50"/>
      <c r="H3" s="50" t="s">
        <v>33</v>
      </c>
      <c r="I3" s="21"/>
      <c r="J3" s="21"/>
      <c r="K3" s="21"/>
    </row>
    <row r="4" spans="1:11" ht="12.75">
      <c r="B4" s="50" t="s">
        <v>20</v>
      </c>
      <c r="C4" s="50"/>
      <c r="D4" s="50" t="s">
        <v>38</v>
      </c>
      <c r="E4" s="50"/>
      <c r="F4" s="50"/>
      <c r="G4" s="50"/>
      <c r="H4" s="50" t="s">
        <v>38</v>
      </c>
      <c r="I4" s="21"/>
      <c r="J4" s="51" t="s">
        <v>21</v>
      </c>
      <c r="K4" s="51"/>
    </row>
    <row r="5" spans="1:11" ht="12.75">
      <c r="B5" s="50" t="s">
        <v>25</v>
      </c>
      <c r="C5" s="50"/>
      <c r="D5" s="50"/>
      <c r="E5" s="50"/>
      <c r="F5" s="50" t="s">
        <v>25</v>
      </c>
      <c r="G5" s="50"/>
      <c r="H5" s="50"/>
      <c r="I5" s="21"/>
      <c r="J5" s="50" t="s">
        <v>22</v>
      </c>
      <c r="K5" s="50" t="s">
        <v>23</v>
      </c>
    </row>
    <row r="6" spans="1:11" ht="12.75">
      <c r="B6" s="50"/>
      <c r="C6" s="50"/>
      <c r="D6" s="50"/>
      <c r="E6" s="50"/>
      <c r="F6" s="50"/>
      <c r="G6" s="50"/>
      <c r="H6" s="50"/>
      <c r="I6" s="21"/>
      <c r="J6" s="21"/>
      <c r="K6" s="21"/>
    </row>
    <row r="7" spans="1:11" ht="12.75">
      <c r="A7" s="52">
        <v>1989</v>
      </c>
      <c r="B7" s="40">
        <f>Historical!H27</f>
        <v>9059</v>
      </c>
      <c r="C7" s="19"/>
      <c r="D7" s="18" t="e">
        <f>B7/Historical!#REF!</f>
        <v>#REF!</v>
      </c>
      <c r="E7" s="19"/>
      <c r="F7" s="40">
        <f>Historical!I27</f>
        <v>7396</v>
      </c>
      <c r="G7" s="19"/>
      <c r="H7" s="18" t="e">
        <f>F7/Historical!#REF!</f>
        <v>#REF!</v>
      </c>
      <c r="I7" s="21"/>
      <c r="J7" s="40">
        <f>B7+F7-Historical!J27</f>
        <v>0</v>
      </c>
      <c r="K7" s="30" t="e">
        <f>((+D7+H7))*100-Historical!K27</f>
        <v>#REF!</v>
      </c>
    </row>
    <row r="8" spans="1:11" ht="12.75">
      <c r="A8" s="52">
        <v>1990</v>
      </c>
      <c r="B8" s="40">
        <f>Historical!H28</f>
        <v>8919</v>
      </c>
      <c r="C8" s="19"/>
      <c r="D8" s="18" t="e">
        <f>B8/Historical!#REF!</f>
        <v>#REF!</v>
      </c>
      <c r="E8" s="19"/>
      <c r="F8" s="40">
        <f>Historical!I28</f>
        <v>7340</v>
      </c>
      <c r="G8" s="19"/>
      <c r="H8" s="18" t="e">
        <f>F8/Historical!#REF!</f>
        <v>#REF!</v>
      </c>
      <c r="I8" s="21"/>
      <c r="J8" s="40">
        <f>B8+F8-Historical!J28</f>
        <v>0</v>
      </c>
      <c r="K8" s="30" t="e">
        <f>((+D8+H8))*100-Historical!K28</f>
        <v>#REF!</v>
      </c>
    </row>
    <row r="9" spans="1:11" ht="12.75">
      <c r="A9" s="52">
        <v>1991</v>
      </c>
      <c r="B9" s="40">
        <f>Historical!H29</f>
        <v>9818</v>
      </c>
      <c r="C9" s="19"/>
      <c r="D9" s="18" t="e">
        <f>B9/Historical!#REF!</f>
        <v>#REF!</v>
      </c>
      <c r="E9" s="19"/>
      <c r="F9" s="40">
        <f>Historical!I29</f>
        <v>7444</v>
      </c>
      <c r="G9" s="19"/>
      <c r="H9" s="18" t="e">
        <f>F9/Historical!#REF!</f>
        <v>#REF!</v>
      </c>
      <c r="I9" s="21"/>
      <c r="J9" s="40">
        <f>B9+F9-Historical!J29</f>
        <v>0</v>
      </c>
      <c r="K9" s="30" t="e">
        <f>((+D9+H9))*100-Historical!K29</f>
        <v>#REF!</v>
      </c>
    </row>
    <row r="10" spans="1:11" ht="12.75">
      <c r="A10" s="52">
        <v>1992</v>
      </c>
      <c r="B10" s="40">
        <f>Historical!H30</f>
        <v>12548</v>
      </c>
      <c r="C10" s="19"/>
      <c r="D10" s="18" t="e">
        <f>B10/Historical!#REF!</f>
        <v>#REF!</v>
      </c>
      <c r="E10" s="19"/>
      <c r="F10" s="40">
        <f>Historical!I30</f>
        <v>7493</v>
      </c>
      <c r="G10" s="19"/>
      <c r="H10" s="18" t="e">
        <f>F10/Historical!#REF!</f>
        <v>#REF!</v>
      </c>
      <c r="I10" s="21"/>
      <c r="J10" s="40">
        <f>B10+F10-Historical!J30</f>
        <v>0</v>
      </c>
      <c r="K10" s="30" t="e">
        <f>((+D10+H10))*100-Historical!K30</f>
        <v>#REF!</v>
      </c>
    </row>
    <row r="11" spans="1:11" ht="12.75">
      <c r="A11" s="52">
        <v>1993</v>
      </c>
      <c r="B11" s="40">
        <f>Historical!H31</f>
        <v>15896</v>
      </c>
      <c r="C11" s="19"/>
      <c r="D11" s="18" t="e">
        <f>B11/Historical!#REF!</f>
        <v>#REF!</v>
      </c>
      <c r="E11" s="19"/>
      <c r="F11" s="40">
        <f>Historical!I31</f>
        <v>7526</v>
      </c>
      <c r="G11" s="19"/>
      <c r="H11" s="18" t="e">
        <f>F11/Historical!#REF!</f>
        <v>#REF!</v>
      </c>
      <c r="I11" s="21"/>
      <c r="J11" s="40">
        <f>B11+F11-Historical!J31</f>
        <v>0</v>
      </c>
      <c r="K11" s="30" t="e">
        <f>((+D11+H11))*100-Historical!K31</f>
        <v>#REF!</v>
      </c>
    </row>
    <row r="12" spans="1:11" ht="12.75">
      <c r="A12" s="52">
        <v>1994</v>
      </c>
      <c r="B12" s="40">
        <f>Historical!H32</f>
        <v>17981</v>
      </c>
      <c r="C12" s="19"/>
      <c r="D12" s="18" t="e">
        <f>B12/Historical!#REF!</f>
        <v>#REF!</v>
      </c>
      <c r="E12" s="19"/>
      <c r="F12" s="40">
        <f>Historical!I32</f>
        <v>7946</v>
      </c>
      <c r="G12" s="19"/>
      <c r="H12" s="18" t="e">
        <f>F12/Historical!#REF!</f>
        <v>#REF!</v>
      </c>
      <c r="I12" s="21"/>
      <c r="J12" s="40">
        <f>B12+F12-Historical!J32</f>
        <v>0</v>
      </c>
      <c r="K12" s="30" t="e">
        <f>((+D12+H12))*100-Historical!K32</f>
        <v>#REF!</v>
      </c>
    </row>
    <row r="13" spans="1:11" ht="12.75">
      <c r="A13" s="52">
        <v>1995</v>
      </c>
      <c r="B13" s="40">
        <f>Historical!H33</f>
        <v>19037</v>
      </c>
      <c r="C13" s="19"/>
      <c r="D13" s="18" t="e">
        <f>B13/Historical!#REF!</f>
        <v>#REF!</v>
      </c>
      <c r="E13" s="19"/>
      <c r="F13" s="40">
        <f>Historical!I33</f>
        <v>8013</v>
      </c>
      <c r="G13" s="19"/>
      <c r="H13" s="18" t="e">
        <f>F13/Historical!#REF!</f>
        <v>#REF!</v>
      </c>
      <c r="I13" s="21"/>
      <c r="J13" s="40">
        <f>B13+F13-Historical!J33</f>
        <v>0</v>
      </c>
      <c r="K13" s="30" t="e">
        <f>((+D13+H13))*100-Historical!K33</f>
        <v>#REF!</v>
      </c>
    </row>
    <row r="14" spans="1:11" ht="12.75">
      <c r="A14" s="52">
        <v>1996</v>
      </c>
      <c r="B14" s="40">
        <f>Historical!H34</f>
        <v>19919</v>
      </c>
      <c r="C14" s="19"/>
      <c r="D14" s="18" t="e">
        <f>B14/Historical!#REF!</f>
        <v>#REF!</v>
      </c>
      <c r="E14" s="19"/>
      <c r="F14" s="40">
        <f>Historical!I34</f>
        <v>8847</v>
      </c>
      <c r="G14" s="19"/>
      <c r="H14" s="18" t="e">
        <f>F14/Historical!#REF!</f>
        <v>#REF!</v>
      </c>
      <c r="I14" s="21"/>
      <c r="J14" s="40">
        <f>B14+F14-Historical!J34</f>
        <v>0</v>
      </c>
      <c r="K14" s="30" t="e">
        <f>((+D14+H14))*100-Historical!K34</f>
        <v>#REF!</v>
      </c>
    </row>
    <row r="15" spans="1:11" ht="12.75">
      <c r="A15" s="52">
        <v>1997</v>
      </c>
      <c r="B15" s="40">
        <f>Historical!H35</f>
        <v>21275</v>
      </c>
      <c r="C15" s="19"/>
      <c r="D15" s="18" t="e">
        <f>B15/Historical!#REF!</f>
        <v>#REF!</v>
      </c>
      <c r="E15" s="19"/>
      <c r="F15" s="40">
        <f>Historical!I35</f>
        <v>8096</v>
      </c>
      <c r="G15" s="19"/>
      <c r="H15" s="18" t="e">
        <f>F15/Historical!#REF!</f>
        <v>#REF!</v>
      </c>
      <c r="I15" s="21"/>
      <c r="J15" s="40">
        <f>B15+F15-Historical!J35</f>
        <v>0</v>
      </c>
      <c r="K15" s="30" t="e">
        <f>((+D15+H15))*100-Historical!K35</f>
        <v>#REF!</v>
      </c>
    </row>
    <row r="16" spans="1:11" ht="12.75">
      <c r="A16" s="52">
        <v>1998</v>
      </c>
      <c r="B16" s="40">
        <f>Historical!H36</f>
        <v>22151</v>
      </c>
      <c r="C16" s="19"/>
      <c r="D16" s="18" t="e">
        <f>B16/Historical!#REF!</f>
        <v>#REF!</v>
      </c>
      <c r="E16" s="19"/>
      <c r="F16" s="40">
        <f>Historical!I36</f>
        <v>8204</v>
      </c>
      <c r="G16" s="19"/>
      <c r="H16" s="18" t="e">
        <f>F16/Historical!#REF!</f>
        <v>#REF!</v>
      </c>
      <c r="I16" s="21"/>
      <c r="J16" s="40">
        <f>B16+F16-Historical!J36</f>
        <v>0</v>
      </c>
      <c r="K16" s="30" t="e">
        <f>((+D16+H16))*100-Historical!K36</f>
        <v>#REF!</v>
      </c>
    </row>
    <row r="17" spans="1:11" ht="12.75">
      <c r="A17" s="52">
        <v>1999</v>
      </c>
      <c r="B17" s="40">
        <f>Historical!H37</f>
        <v>23232</v>
      </c>
      <c r="C17" s="19"/>
      <c r="D17" s="18" t="e">
        <f>B17/Historical!#REF!</f>
        <v>#REF!</v>
      </c>
      <c r="E17" s="19"/>
      <c r="F17" s="40">
        <f>Historical!I37</f>
        <v>8910</v>
      </c>
      <c r="G17" s="19"/>
      <c r="H17" s="18" t="e">
        <f>F17/Historical!#REF!</f>
        <v>#REF!</v>
      </c>
      <c r="I17" s="21"/>
      <c r="J17" s="40">
        <f>B17+F17-Historical!J37</f>
        <v>0</v>
      </c>
      <c r="K17" s="30" t="e">
        <f>((+D17+H17))*100-Historical!K37</f>
        <v>#REF!</v>
      </c>
    </row>
    <row r="18" spans="1:11" ht="12.75">
      <c r="A18" s="52">
        <v>2000</v>
      </c>
      <c r="B18" s="40">
        <f>Historical!H38</f>
        <v>25206</v>
      </c>
      <c r="C18" s="19"/>
      <c r="D18" s="18" t="e">
        <f>B18/Historical!#REF!</f>
        <v>#REF!</v>
      </c>
      <c r="E18" s="19"/>
      <c r="F18" s="40">
        <f>Historical!I38</f>
        <v>9232</v>
      </c>
      <c r="G18" s="19"/>
      <c r="H18" s="18" t="e">
        <f>F18/Historical!#REF!</f>
        <v>#REF!</v>
      </c>
      <c r="I18" s="21"/>
      <c r="J18" s="40">
        <f>B18+F18-Historical!J38</f>
        <v>0</v>
      </c>
      <c r="K18" s="30" t="e">
        <f>((+D18+H18))*100-Historical!K38</f>
        <v>#REF!</v>
      </c>
    </row>
    <row r="19" spans="1:11" ht="12.75">
      <c r="A19" s="52">
        <v>2000</v>
      </c>
      <c r="B19" s="40">
        <f>Historical!H39</f>
        <v>25104</v>
      </c>
      <c r="C19" s="19"/>
      <c r="D19" s="18" t="e">
        <f>B19/Historical!#REF!</f>
        <v>#REF!</v>
      </c>
      <c r="E19" s="19"/>
      <c r="F19" s="40">
        <f>Historical!I39</f>
        <v>8684</v>
      </c>
      <c r="G19" s="19"/>
      <c r="H19" s="18" t="e">
        <f>F19/Historical!#REF!</f>
        <v>#REF!</v>
      </c>
      <c r="I19" s="21"/>
      <c r="J19" s="40">
        <f>B19+F19-Historical!J39</f>
        <v>0</v>
      </c>
      <c r="K19" s="30" t="e">
        <f>((+D19+H19))*100-Historical!K39</f>
        <v>#REF!</v>
      </c>
    </row>
    <row r="20" spans="1:11" ht="12.75">
      <c r="A20" s="52">
        <v>2002</v>
      </c>
      <c r="B20" s="40">
        <f>Historical!H40</f>
        <v>27504</v>
      </c>
      <c r="C20" s="19"/>
      <c r="D20" s="18" t="e">
        <f>B20/Historical!#REF!</f>
        <v>#REF!</v>
      </c>
      <c r="E20" s="19"/>
      <c r="F20" s="40">
        <f>Historical!I40</f>
        <v>8578</v>
      </c>
      <c r="G20" s="19"/>
      <c r="H20" s="18" t="e">
        <f>F20/Historical!#REF!</f>
        <v>#REF!</v>
      </c>
      <c r="I20" s="21"/>
      <c r="J20" s="40">
        <f>B20+F20-Historical!J40</f>
        <v>0</v>
      </c>
      <c r="K20" s="30" t="e">
        <f>((+D20+H20))*100-Historical!K40</f>
        <v>#REF!</v>
      </c>
    </row>
    <row r="21" spans="1:11" ht="12.75">
      <c r="A21" s="52">
        <v>2003</v>
      </c>
      <c r="B21" s="40">
        <f>Historical!H41</f>
        <v>29370</v>
      </c>
      <c r="C21" s="19"/>
      <c r="D21" s="18" t="e">
        <f>B21/Historical!#REF!</f>
        <v>#REF!</v>
      </c>
      <c r="E21" s="19"/>
      <c r="F21" s="40">
        <f>Historical!I41</f>
        <v>7487</v>
      </c>
      <c r="G21" s="21"/>
      <c r="H21" s="18" t="e">
        <f>F21/Historical!#REF!</f>
        <v>#REF!</v>
      </c>
      <c r="I21" s="21"/>
      <c r="J21" s="40">
        <f>B21+F21-Historical!J41</f>
        <v>0</v>
      </c>
      <c r="K21" s="30" t="e">
        <f>((+D21+H21))*100-Historical!K41</f>
        <v>#REF!</v>
      </c>
    </row>
    <row r="22" spans="1:11" ht="12.75">
      <c r="A22" s="52">
        <v>2004</v>
      </c>
      <c r="B22" s="40">
        <f>Historical!H42</f>
        <v>30000</v>
      </c>
      <c r="C22" s="19"/>
      <c r="D22" s="18" t="e">
        <f>B22/Historical!#REF!</f>
        <v>#REF!</v>
      </c>
      <c r="E22" s="19"/>
      <c r="F22" s="40">
        <f>Historical!I42</f>
        <v>7775</v>
      </c>
      <c r="G22" s="19"/>
      <c r="H22" s="18" t="e">
        <f>F22/Historical!#REF!</f>
        <v>#REF!</v>
      </c>
      <c r="I22" s="21"/>
      <c r="J22" s="40">
        <f>B22+F22-Historical!J42</f>
        <v>0</v>
      </c>
      <c r="K22" s="30" t="e">
        <f>((+D22+H22))*100-Historical!K42</f>
        <v>#REF!</v>
      </c>
    </row>
    <row r="23" spans="1:11" ht="12.75">
      <c r="A23" s="52">
        <v>2005</v>
      </c>
      <c r="B23" s="40">
        <f>Historical!H43</f>
        <v>28648</v>
      </c>
      <c r="C23" s="19"/>
      <c r="D23" s="18" t="e">
        <f>B23/Historical!#REF!</f>
        <v>#REF!</v>
      </c>
      <c r="E23" s="19"/>
      <c r="F23" s="40">
        <f>Historical!I43</f>
        <v>7221</v>
      </c>
      <c r="G23" s="19"/>
      <c r="H23" s="18" t="e">
        <f>F23/Historical!#REF!</f>
        <v>#REF!</v>
      </c>
      <c r="I23" s="21"/>
      <c r="J23" s="40">
        <f>B23+F23-Historical!J43</f>
        <v>0</v>
      </c>
      <c r="K23" s="30" t="e">
        <f>((+D23+H23))*100-Historical!K43</f>
        <v>#REF!</v>
      </c>
    </row>
    <row r="24" spans="1:11" ht="12.75">
      <c r="A24" s="52">
        <v>2006</v>
      </c>
      <c r="B24" s="40">
        <f>Historical!H44</f>
        <v>27215</v>
      </c>
      <c r="C24" s="19"/>
      <c r="D24" s="18" t="e">
        <f>B24/Historical!#REF!</f>
        <v>#REF!</v>
      </c>
      <c r="E24" s="19"/>
      <c r="F24" s="40">
        <f>Historical!I44</f>
        <v>7242</v>
      </c>
      <c r="G24" s="19"/>
      <c r="H24" s="18" t="e">
        <f>F24/Historical!#REF!</f>
        <v>#REF!</v>
      </c>
      <c r="I24" s="21"/>
      <c r="J24" s="40">
        <f>B24+F24-Historical!J44</f>
        <v>0</v>
      </c>
      <c r="K24" s="30" t="e">
        <f>((+D24+H24))*100-Historical!K44</f>
        <v>#REF!</v>
      </c>
    </row>
    <row r="25" spans="1:11" ht="12.75">
      <c r="A25" s="52">
        <v>2007</v>
      </c>
      <c r="B25" s="40">
        <f>Historical!H45</f>
        <v>25937</v>
      </c>
      <c r="C25" s="19"/>
      <c r="D25" s="18" t="e">
        <f>B25/Historical!#REF!</f>
        <v>#REF!</v>
      </c>
      <c r="E25" s="19"/>
      <c r="F25" s="40">
        <f>Historical!I45</f>
        <v>7502</v>
      </c>
      <c r="G25" s="19"/>
      <c r="H25" s="18" t="e">
        <f>F25/Historical!#REF!</f>
        <v>#REF!</v>
      </c>
      <c r="I25" s="21"/>
      <c r="J25" s="40">
        <f>B25+F25-Historical!J45</f>
        <v>0</v>
      </c>
      <c r="K25" s="30" t="e">
        <f>((+D25+H25))*100-Historical!K45</f>
        <v>#REF!</v>
      </c>
    </row>
    <row r="26" spans="1:11" ht="12.75">
      <c r="A26" s="52">
        <v>2008</v>
      </c>
      <c r="B26" s="40">
        <f>Historical!H46</f>
        <v>26549</v>
      </c>
      <c r="C26" s="19"/>
      <c r="D26" s="18" t="e">
        <f>B26/Historical!#REF!</f>
        <v>#REF!</v>
      </c>
      <c r="E26" s="19"/>
      <c r="F26" s="40">
        <f>Historical!I46</f>
        <v>8088</v>
      </c>
      <c r="G26" s="19"/>
      <c r="H26" s="18" t="e">
        <f>F26/Historical!#REF!</f>
        <v>#REF!</v>
      </c>
      <c r="I26" s="21"/>
      <c r="J26" s="40">
        <f>B26+F26-Historical!J46</f>
        <v>0</v>
      </c>
      <c r="K26" s="30" t="e">
        <f>((+D26+H26))*100-Historical!K46</f>
        <v>#REF!</v>
      </c>
    </row>
    <row r="27" spans="1:11" ht="12.75">
      <c r="A27" s="52">
        <v>2009</v>
      </c>
      <c r="B27" s="40">
        <f>Historical!H47</f>
        <v>26402</v>
      </c>
      <c r="C27" s="19"/>
      <c r="D27" s="18" t="e">
        <f>B27/Historical!#REF!</f>
        <v>#REF!</v>
      </c>
      <c r="E27" s="19"/>
      <c r="F27" s="40">
        <f>Historical!I47</f>
        <v>11612</v>
      </c>
      <c r="G27" s="19"/>
      <c r="H27" s="18" t="e">
        <f>F27/Historical!#REF!</f>
        <v>#REF!</v>
      </c>
      <c r="I27" s="21"/>
      <c r="J27" s="40">
        <f>B27+F27-Historical!J47</f>
        <v>0</v>
      </c>
      <c r="K27" s="30" t="e">
        <f>((+D27+H27))*100-Historical!K47</f>
        <v>#REF!</v>
      </c>
    </row>
    <row r="28" spans="1:11" ht="12.75">
      <c r="A28" s="52">
        <v>2010</v>
      </c>
      <c r="B28" s="40">
        <f>Historical!H48</f>
        <v>29968</v>
      </c>
      <c r="C28" s="19"/>
      <c r="D28" s="18" t="e">
        <f>B28/Historical!#REF!</f>
        <v>#REF!</v>
      </c>
      <c r="E28" s="19"/>
      <c r="F28" s="40">
        <f>Historical!I48</f>
        <v>11917</v>
      </c>
      <c r="G28" s="19"/>
      <c r="H28" s="18" t="e">
        <f>F28/Historical!#REF!</f>
        <v>#REF!</v>
      </c>
      <c r="I28" s="21"/>
      <c r="J28" s="40">
        <f>B28+F28-Historical!J48</f>
        <v>0</v>
      </c>
      <c r="K28" s="30" t="e">
        <f>((+D28+H28))*100-Historical!K48</f>
        <v>#REF!</v>
      </c>
    </row>
    <row r="29" spans="1:11" ht="12.75">
      <c r="A29" s="52">
        <v>2011</v>
      </c>
      <c r="B29" s="40">
        <f>Historical!H49</f>
        <v>31821</v>
      </c>
      <c r="C29" s="19"/>
      <c r="D29" s="18" t="e">
        <f>B29/Historical!#REF!</f>
        <v>#REF!</v>
      </c>
      <c r="E29" s="19"/>
      <c r="F29" s="40">
        <f>Historical!I49</f>
        <v>13333</v>
      </c>
      <c r="G29" s="19"/>
      <c r="H29" s="18" t="e">
        <f>F29/Historical!#REF!</f>
        <v>#REF!</v>
      </c>
      <c r="I29" s="21"/>
      <c r="J29" s="40">
        <f>B29+F29-Historical!J49</f>
        <v>0</v>
      </c>
      <c r="K29" s="30" t="e">
        <f>((+D29+H29))*100-Historical!K49</f>
        <v>#REF!</v>
      </c>
    </row>
    <row r="30" spans="1:11" ht="12.75">
      <c r="A30" s="52">
        <v>2012</v>
      </c>
      <c r="B30" s="40">
        <f>Historical!H50</f>
        <v>34659</v>
      </c>
      <c r="C30" s="19"/>
      <c r="D30" s="18" t="e">
        <f>B30/Historical!#REF!</f>
        <v>#REF!</v>
      </c>
      <c r="E30" s="19"/>
      <c r="F30" s="40">
        <f>Historical!I50</f>
        <v>15534</v>
      </c>
      <c r="G30" s="19"/>
      <c r="H30" s="18" t="e">
        <f>F30/Historical!#REF!</f>
        <v>#REF!</v>
      </c>
      <c r="I30" s="21"/>
      <c r="J30" s="40">
        <f>B30+F30-Historical!J50</f>
        <v>0</v>
      </c>
      <c r="K30" s="30" t="e">
        <f>((+D30+H30))*100-Historical!K50</f>
        <v>#REF!</v>
      </c>
    </row>
    <row r="31" spans="1:11" ht="12.75">
      <c r="A31" s="52">
        <v>2013</v>
      </c>
      <c r="B31" s="40">
        <f>Historical!H51</f>
        <v>38182</v>
      </c>
      <c r="C31" s="19"/>
      <c r="D31" s="18" t="e">
        <f>B31/Historical!#REF!</f>
        <v>#REF!</v>
      </c>
      <c r="E31" s="19"/>
      <c r="F31" s="40">
        <f>Historical!I51</f>
        <v>17634</v>
      </c>
      <c r="G31" s="19"/>
      <c r="H31" s="18" t="e">
        <f>F31/Historical!#REF!</f>
        <v>#REF!</v>
      </c>
      <c r="I31" s="21"/>
      <c r="J31" s="40">
        <f>B31+F31-Historical!J51</f>
        <v>0</v>
      </c>
      <c r="K31" s="30" t="e">
        <f>((+D31+H31))*100-Historical!K51</f>
        <v>#REF!</v>
      </c>
    </row>
  </sheetData>
  <phoneticPr fontId="0" type="noConversion"/>
  <pageMargins left="1.06" right="0.5" top="1.06" bottom="0.55000000000000004" header="0.5" footer="0.5"/>
  <pageSetup scale="74" orientation="portrait" r:id="rId1"/>
  <headerFooter alignWithMargins="0">
    <oddFooter>&amp;L&amp;"Arial,Regular"j:\FEP\ECB\Review\2005-06\Fiscal Tables\Debt\&amp;F&amp;R&amp;"Arial,Regular"&amp;D 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24EACD836F9F41AFB0213FBC6FBD06" ma:contentTypeVersion="0" ma:contentTypeDescription="Create a new document." ma:contentTypeScope="" ma:versionID="a1727c1419cd40996c3070b0e9109ff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8FF9DD-6CC5-4A37-A777-7A1C35470B6E}"/>
</file>

<file path=customXml/itemProps2.xml><?xml version="1.0" encoding="utf-8"?>
<ds:datastoreItem xmlns:ds="http://schemas.openxmlformats.org/officeDocument/2006/customXml" ds:itemID="{8E940220-B519-4C14-A307-7FA01CEEA307}"/>
</file>

<file path=customXml/itemProps3.xml><?xml version="1.0" encoding="utf-8"?>
<ds:datastoreItem xmlns:ds="http://schemas.openxmlformats.org/officeDocument/2006/customXml" ds:itemID="{2D5792C8-A13C-444C-839A-731E34329B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Percent Change</vt:lpstr>
      <vt:lpstr>Supplementary</vt:lpstr>
      <vt:lpstr>Historical</vt:lpstr>
      <vt:lpstr>Chart Data</vt:lpstr>
      <vt:lpstr>Historical!Print_Area</vt:lpstr>
      <vt:lpstr>'Percent Change'!Print_Area</vt:lpstr>
      <vt:lpstr>Supplementary!Print_Area</vt:lpstr>
    </vt:vector>
  </TitlesOfParts>
  <Company>Ministry of Finance and Corporate Relations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Michielin</dc:creator>
  <cp:lastModifiedBy>Michielin, Peter M FIN:EX</cp:lastModifiedBy>
  <cp:lastPrinted>2014-07-23T23:30:49Z</cp:lastPrinted>
  <dcterms:created xsi:type="dcterms:W3CDTF">1998-04-23T22:41:54Z</dcterms:created>
  <dcterms:modified xsi:type="dcterms:W3CDTF">2014-12-02T22:39:58Z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0x010100F924EACD836F9F41AFB0213FBC6FBD06</vt:lpwstr>
  </property>
</Properties>
</file>